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charts/chartEx2.xml" ContentType="application/vnd.ms-office.chartex+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7.xml" ContentType="application/vnd.ms-office.chartstyle+xml"/>
  <Override PartName="/xl/charts/colors7.xml" ContentType="application/vnd.ms-office.chartcolorstyle+xml"/>
  <Override PartName="/xl/charts/chart6.xml" ContentType="application/vnd.openxmlformats-officedocument.drawingml.chart+xml"/>
  <Override PartName="/xl/charts/style8.xml" ContentType="application/vnd.ms-office.chartstyle+xml"/>
  <Override PartName="/xl/charts/colors8.xml" ContentType="application/vnd.ms-office.chartcolorstyle+xml"/>
  <Override PartName="/xl/charts/chart7.xml" ContentType="application/vnd.openxmlformats-officedocument.drawingml.chart+xml"/>
  <Override PartName="/xl/charts/style9.xml" ContentType="application/vnd.ms-office.chartstyle+xml"/>
  <Override PartName="/xl/charts/colors9.xml" ContentType="application/vnd.ms-office.chartcolorstyle+xml"/>
  <Override PartName="/xl/charts/chart8.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charts/style11.xml" ContentType="application/vnd.ms-office.chartstyle+xml"/>
  <Override PartName="/xl/charts/colors11.xml" ContentType="application/vnd.ms-office.chartcolorstyle+xml"/>
  <Override PartName="/xl/charts/chart10.xml" ContentType="application/vnd.openxmlformats-officedocument.drawingml.chart+xml"/>
  <Override PartName="/xl/charts/style12.xml" ContentType="application/vnd.ms-office.chartstyle+xml"/>
  <Override PartName="/xl/charts/colors12.xml" ContentType="application/vnd.ms-office.chartcolorstyle+xml"/>
  <Override PartName="/xl/charts/chart11.xml" ContentType="application/vnd.openxmlformats-officedocument.drawingml.chart+xml"/>
  <Override PartName="/xl/charts/style13.xml" ContentType="application/vnd.ms-office.chartstyle+xml"/>
  <Override PartName="/xl/charts/colors1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etuunivpoitiersfr-my.sharepoint.com/personal/chloe_decoust_etu_univ-poitiers_fr/Documents/Bureau/BUT 2/S3/SAE/serie temp/"/>
    </mc:Choice>
  </mc:AlternateContent>
  <xr:revisionPtr revIDLastSave="184" documentId="8_{80EAAED5-EAC6-4EF4-B4F8-7ACAD0CCCEDA}" xr6:coauthVersionLast="47" xr6:coauthVersionMax="47" xr10:uidLastSave="{72055A28-E5C2-4E10-9C9D-9D131EFFB053}"/>
  <bookViews>
    <workbookView xWindow="-108" yWindow="-108" windowWidth="23256" windowHeight="13896" xr2:uid="{00000000-000D-0000-FFFF-FFFF00000000}"/>
  </bookViews>
  <sheets>
    <sheet name="Description" sheetId="4" r:id="rId1"/>
    <sheet name="Modèle quadratique" sheetId="7" r:id="rId2"/>
    <sheet name="Modélisation" sheetId="5" r:id="rId3"/>
    <sheet name="Prévision" sheetId="8" r:id="rId4"/>
    <sheet name="Overview" sheetId="2" r:id="rId5"/>
  </sheets>
  <definedNames>
    <definedName name="_xlchart.v1.0" hidden="1">Description!$G$100</definedName>
    <definedName name="_xlchart.v1.1" hidden="1">Description!$G$101</definedName>
    <definedName name="_xlchart.v1.10" hidden="1">Description!$G$110</definedName>
    <definedName name="_xlchart.v1.11" hidden="1">Description!$G$87</definedName>
    <definedName name="_xlchart.v1.12" hidden="1">Description!$G$88</definedName>
    <definedName name="_xlchart.v1.13" hidden="1">Description!$G$89</definedName>
    <definedName name="_xlchart.v1.14" hidden="1">Description!$G$90</definedName>
    <definedName name="_xlchart.v1.15" hidden="1">Description!$G$91</definedName>
    <definedName name="_xlchart.v1.16" hidden="1">Description!$G$92</definedName>
    <definedName name="_xlchart.v1.17" hidden="1">Description!$G$93</definedName>
    <definedName name="_xlchart.v1.18" hidden="1">Description!$G$94</definedName>
    <definedName name="_xlchart.v1.19" hidden="1">Description!$G$95</definedName>
    <definedName name="_xlchart.v1.2" hidden="1">Description!$G$102</definedName>
    <definedName name="_xlchart.v1.20" hidden="1">Description!$G$96</definedName>
    <definedName name="_xlchart.v1.21" hidden="1">Description!$G$97</definedName>
    <definedName name="_xlchart.v1.22" hidden="1">Description!$G$98</definedName>
    <definedName name="_xlchart.v1.23" hidden="1">Description!$G$99</definedName>
    <definedName name="_xlchart.v1.24" hidden="1">Description!$H$100:$S$100</definedName>
    <definedName name="_xlchart.v1.25" hidden="1">Description!$H$101:$S$101</definedName>
    <definedName name="_xlchart.v1.26" hidden="1">Description!$H$102:$S$102</definedName>
    <definedName name="_xlchart.v1.27" hidden="1">Description!$H$103:$S$103</definedName>
    <definedName name="_xlchart.v1.28" hidden="1">Description!$H$104:$S$104</definedName>
    <definedName name="_xlchart.v1.29" hidden="1">Description!$H$105:$S$105</definedName>
    <definedName name="_xlchart.v1.3" hidden="1">Description!$G$103</definedName>
    <definedName name="_xlchart.v1.30" hidden="1">Description!$H$106:$S$106</definedName>
    <definedName name="_xlchart.v1.31" hidden="1">Description!$H$107:$S$107</definedName>
    <definedName name="_xlchart.v1.32" hidden="1">Description!$H$108:$S$108</definedName>
    <definedName name="_xlchart.v1.33" hidden="1">Description!$H$109:$S$109</definedName>
    <definedName name="_xlchart.v1.34" hidden="1">Description!$H$110:$S$110</definedName>
    <definedName name="_xlchart.v1.35" hidden="1">Description!$H$87:$S$87</definedName>
    <definedName name="_xlchart.v1.36" hidden="1">Description!$H$88:$S$88</definedName>
    <definedName name="_xlchart.v1.37" hidden="1">Description!$H$89:$S$89</definedName>
    <definedName name="_xlchart.v1.38" hidden="1">Description!$H$90:$S$90</definedName>
    <definedName name="_xlchart.v1.39" hidden="1">Description!$H$91:$S$91</definedName>
    <definedName name="_xlchart.v1.4" hidden="1">Description!$G$104</definedName>
    <definedName name="_xlchart.v1.40" hidden="1">Description!$H$92:$S$92</definedName>
    <definedName name="_xlchart.v1.41" hidden="1">Description!$H$93:$S$93</definedName>
    <definedName name="_xlchart.v1.42" hidden="1">Description!$H$94:$S$94</definedName>
    <definedName name="_xlchart.v1.43" hidden="1">Description!$H$95:$S$95</definedName>
    <definedName name="_xlchart.v1.44" hidden="1">Description!$H$96:$S$96</definedName>
    <definedName name="_xlchart.v1.45" hidden="1">Description!$H$97:$S$97</definedName>
    <definedName name="_xlchart.v1.46" hidden="1">Description!$H$98:$S$98</definedName>
    <definedName name="_xlchart.v1.47" hidden="1">Description!$H$99:$S$99</definedName>
    <definedName name="_xlchart.v1.48" hidden="1">Description!$H$86</definedName>
    <definedName name="_xlchart.v1.49" hidden="1">Description!$H$87:$H$110</definedName>
    <definedName name="_xlchart.v1.5" hidden="1">Description!$G$105</definedName>
    <definedName name="_xlchart.v1.50" hidden="1">Description!$I$86</definedName>
    <definedName name="_xlchart.v1.51" hidden="1">Description!$I$87:$I$110</definedName>
    <definedName name="_xlchart.v1.52" hidden="1">Description!$J$86</definedName>
    <definedName name="_xlchart.v1.53" hidden="1">Description!$J$87:$J$110</definedName>
    <definedName name="_xlchart.v1.54" hidden="1">Description!$K$86</definedName>
    <definedName name="_xlchart.v1.55" hidden="1">Description!$K$87:$K$110</definedName>
    <definedName name="_xlchart.v1.56" hidden="1">Description!$L$86</definedName>
    <definedName name="_xlchart.v1.57" hidden="1">Description!$L$87:$L$110</definedName>
    <definedName name="_xlchart.v1.58" hidden="1">Description!$M$86</definedName>
    <definedName name="_xlchart.v1.59" hidden="1">Description!$M$87:$M$110</definedName>
    <definedName name="_xlchart.v1.6" hidden="1">Description!$G$106</definedName>
    <definedName name="_xlchart.v1.60" hidden="1">Description!$N$86</definedName>
    <definedName name="_xlchart.v1.61" hidden="1">Description!$N$87:$N$110</definedName>
    <definedName name="_xlchart.v1.62" hidden="1">Description!$O$86</definedName>
    <definedName name="_xlchart.v1.63" hidden="1">Description!$O$87:$O$110</definedName>
    <definedName name="_xlchart.v1.64" hidden="1">Description!$P$86</definedName>
    <definedName name="_xlchart.v1.65" hidden="1">Description!$P$87:$P$110</definedName>
    <definedName name="_xlchart.v1.66" hidden="1">Description!$Q$86</definedName>
    <definedName name="_xlchart.v1.67" hidden="1">Description!$Q$87:$Q$110</definedName>
    <definedName name="_xlchart.v1.68" hidden="1">Description!$R$86</definedName>
    <definedName name="_xlchart.v1.69" hidden="1">Description!$R$87:$R$110</definedName>
    <definedName name="_xlchart.v1.7" hidden="1">Description!$G$107</definedName>
    <definedName name="_xlchart.v1.70" hidden="1">Description!$S$86</definedName>
    <definedName name="_xlchart.v1.71" hidden="1">Description!$S$87:$S$110</definedName>
    <definedName name="_xlchart.v1.72" hidden="1">Description!$H$83</definedName>
    <definedName name="_xlchart.v1.73" hidden="1">Description!$H$84:$H$107</definedName>
    <definedName name="_xlchart.v1.74" hidden="1">Description!$I$83</definedName>
    <definedName name="_xlchart.v1.75" hidden="1">Description!$I$84:$I$107</definedName>
    <definedName name="_xlchart.v1.76" hidden="1">Description!$J$83</definedName>
    <definedName name="_xlchart.v1.77" hidden="1">Description!$J$84:$J$107</definedName>
    <definedName name="_xlchart.v1.78" hidden="1">Description!$K$83</definedName>
    <definedName name="_xlchart.v1.79" hidden="1">Description!$K$84:$K$107</definedName>
    <definedName name="_xlchart.v1.8" hidden="1">Description!$G$108</definedName>
    <definedName name="_xlchart.v1.80" hidden="1">Description!$L$83</definedName>
    <definedName name="_xlchart.v1.81" hidden="1">Description!$L$84:$L$107</definedName>
    <definedName name="_xlchart.v1.82" hidden="1">Description!$M$83</definedName>
    <definedName name="_xlchart.v1.83" hidden="1">Description!$M$84:$M$107</definedName>
    <definedName name="_xlchart.v1.84" hidden="1">Description!$N$83</definedName>
    <definedName name="_xlchart.v1.85" hidden="1">Description!$N$84:$N$107</definedName>
    <definedName name="_xlchart.v1.86" hidden="1">Description!$O$83</definedName>
    <definedName name="_xlchart.v1.87" hidden="1">Description!$O$84:$O$107</definedName>
    <definedName name="_xlchart.v1.88" hidden="1">Description!$P$83</definedName>
    <definedName name="_xlchart.v1.89" hidden="1">Description!$P$84:$P$107</definedName>
    <definedName name="_xlchart.v1.9" hidden="1">Description!$G$109</definedName>
    <definedName name="_xlchart.v1.90" hidden="1">Description!$Q$83</definedName>
    <definedName name="_xlchart.v1.91" hidden="1">Description!$Q$84:$Q$107</definedName>
    <definedName name="_xlchart.v1.92" hidden="1">Description!$R$83</definedName>
    <definedName name="_xlchart.v1.93" hidden="1">Description!$R$84:$R$107</definedName>
    <definedName name="_xlchart.v1.94" hidden="1">Description!$S$83</definedName>
    <definedName name="_xlchart.v1.95" hidden="1">Description!$S$84:$S$107</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4" i="4" l="1"/>
  <c r="AC25" i="4"/>
  <c r="AC26" i="4"/>
  <c r="AC27" i="4"/>
  <c r="AC28" i="4"/>
  <c r="AC29" i="4"/>
  <c r="AC30" i="4"/>
  <c r="AC31" i="4"/>
  <c r="AC32" i="4"/>
  <c r="AC33" i="4"/>
  <c r="AC34" i="4"/>
  <c r="AC35" i="4"/>
  <c r="AC36" i="4"/>
  <c r="AC37" i="4"/>
  <c r="AC38" i="4"/>
  <c r="AC39" i="4"/>
  <c r="AC40" i="4"/>
  <c r="AC41" i="4"/>
  <c r="AC42" i="4"/>
  <c r="AC43" i="4"/>
  <c r="AC44" i="4"/>
  <c r="AC45" i="4"/>
  <c r="AC46" i="4"/>
  <c r="AC47" i="4"/>
  <c r="AC23" i="4"/>
  <c r="W25" i="4" l="1"/>
  <c r="K4" i="8" l="1"/>
  <c r="K5" i="8"/>
  <c r="K6" i="8"/>
  <c r="K7" i="8"/>
  <c r="K8" i="8"/>
  <c r="K9" i="8"/>
  <c r="K10" i="8"/>
  <c r="K11" i="8"/>
  <c r="K12" i="8"/>
  <c r="K13" i="8"/>
  <c r="K14" i="8"/>
  <c r="K15" i="8"/>
  <c r="K16" i="8"/>
  <c r="K17" i="8"/>
  <c r="K18" i="8"/>
  <c r="K19" i="8"/>
  <c r="K20" i="8"/>
  <c r="K21" i="8"/>
  <c r="K22" i="8"/>
  <c r="K23" i="8"/>
  <c r="K24" i="8"/>
  <c r="K25" i="8"/>
  <c r="K26" i="8"/>
  <c r="K27" i="8"/>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31" i="8"/>
  <c r="K132" i="8"/>
  <c r="K133" i="8"/>
  <c r="K134" i="8"/>
  <c r="K135" i="8"/>
  <c r="K136" i="8"/>
  <c r="K137" i="8"/>
  <c r="K138" i="8"/>
  <c r="K139" i="8"/>
  <c r="K140" i="8"/>
  <c r="K141" i="8"/>
  <c r="K142" i="8"/>
  <c r="K143" i="8"/>
  <c r="K144" i="8"/>
  <c r="K145" i="8"/>
  <c r="K146" i="8"/>
  <c r="K147" i="8"/>
  <c r="K148" i="8"/>
  <c r="K149" i="8"/>
  <c r="K150" i="8"/>
  <c r="K151" i="8"/>
  <c r="K152" i="8"/>
  <c r="K153" i="8"/>
  <c r="K154" i="8"/>
  <c r="K155" i="8"/>
  <c r="K156" i="8"/>
  <c r="K157" i="8"/>
  <c r="K158" i="8"/>
  <c r="K159" i="8"/>
  <c r="K160" i="8"/>
  <c r="K161" i="8"/>
  <c r="K162" i="8"/>
  <c r="K163" i="8"/>
  <c r="K164" i="8"/>
  <c r="K165" i="8"/>
  <c r="K166" i="8"/>
  <c r="K167" i="8"/>
  <c r="K168" i="8"/>
  <c r="K169" i="8"/>
  <c r="K170" i="8"/>
  <c r="K171" i="8"/>
  <c r="K172" i="8"/>
  <c r="K173" i="8"/>
  <c r="K174" i="8"/>
  <c r="K175" i="8"/>
  <c r="K176" i="8"/>
  <c r="K177" i="8"/>
  <c r="K178" i="8"/>
  <c r="K179" i="8"/>
  <c r="K180" i="8"/>
  <c r="K181" i="8"/>
  <c r="K182" i="8"/>
  <c r="K183" i="8"/>
  <c r="K184" i="8"/>
  <c r="K185" i="8"/>
  <c r="K186" i="8"/>
  <c r="K187" i="8"/>
  <c r="K188" i="8"/>
  <c r="K189" i="8"/>
  <c r="K190" i="8"/>
  <c r="K191" i="8"/>
  <c r="K192" i="8"/>
  <c r="K193" i="8"/>
  <c r="K194" i="8"/>
  <c r="K195" i="8"/>
  <c r="K196" i="8"/>
  <c r="K197" i="8"/>
  <c r="K198" i="8"/>
  <c r="K199" i="8"/>
  <c r="K200" i="8"/>
  <c r="K201" i="8"/>
  <c r="K202" i="8"/>
  <c r="K203" i="8"/>
  <c r="K204" i="8"/>
  <c r="K205" i="8"/>
  <c r="K206" i="8"/>
  <c r="K207" i="8"/>
  <c r="K208" i="8"/>
  <c r="K209" i="8"/>
  <c r="K210" i="8"/>
  <c r="K211" i="8"/>
  <c r="K212" i="8"/>
  <c r="K213" i="8"/>
  <c r="K214" i="8"/>
  <c r="K215" i="8"/>
  <c r="K216" i="8"/>
  <c r="K217" i="8"/>
  <c r="K218" i="8"/>
  <c r="K219" i="8"/>
  <c r="K220" i="8"/>
  <c r="K221" i="8"/>
  <c r="K222" i="8"/>
  <c r="K223" i="8"/>
  <c r="K224" i="8"/>
  <c r="K225" i="8"/>
  <c r="K226" i="8"/>
  <c r="K227" i="8"/>
  <c r="K228" i="8"/>
  <c r="K229" i="8"/>
  <c r="K230" i="8"/>
  <c r="K231" i="8"/>
  <c r="K232" i="8"/>
  <c r="K233" i="8"/>
  <c r="K234" i="8"/>
  <c r="K235" i="8"/>
  <c r="K236" i="8"/>
  <c r="K237" i="8"/>
  <c r="K238" i="8"/>
  <c r="K239" i="8"/>
  <c r="K240" i="8"/>
  <c r="K241" i="8"/>
  <c r="K242" i="8"/>
  <c r="K243" i="8"/>
  <c r="K244" i="8"/>
  <c r="K245" i="8"/>
  <c r="K246" i="8"/>
  <c r="K247" i="8"/>
  <c r="K248" i="8"/>
  <c r="K249" i="8"/>
  <c r="K250" i="8"/>
  <c r="K251" i="8"/>
  <c r="K252" i="8"/>
  <c r="K253" i="8"/>
  <c r="K254" i="8"/>
  <c r="K255" i="8"/>
  <c r="K256" i="8"/>
  <c r="K257" i="8"/>
  <c r="K258" i="8"/>
  <c r="K259" i="8"/>
  <c r="K260" i="8"/>
  <c r="K261" i="8"/>
  <c r="K262" i="8"/>
  <c r="K263" i="8"/>
  <c r="K264" i="8"/>
  <c r="K265" i="8"/>
  <c r="K266" i="8"/>
  <c r="K267" i="8"/>
  <c r="K268" i="8"/>
  <c r="K269" i="8"/>
  <c r="K270" i="8"/>
  <c r="K271" i="8"/>
  <c r="K272" i="8"/>
  <c r="K273" i="8"/>
  <c r="K274" i="8"/>
  <c r="K275" i="8"/>
  <c r="K276" i="8"/>
  <c r="K277" i="8"/>
  <c r="K278" i="8"/>
  <c r="K279" i="8"/>
  <c r="K280" i="8"/>
  <c r="K281" i="8"/>
  <c r="K282" i="8"/>
  <c r="K283" i="8"/>
  <c r="K284" i="8"/>
  <c r="K285" i="8"/>
  <c r="K286" i="8"/>
  <c r="K287" i="8"/>
  <c r="K288" i="8"/>
  <c r="K289" i="8"/>
  <c r="K290" i="8"/>
  <c r="K291" i="8"/>
  <c r="K292" i="8"/>
  <c r="K293" i="8"/>
  <c r="K294" i="8"/>
  <c r="K295" i="8"/>
  <c r="K296" i="8"/>
  <c r="K297" i="8"/>
  <c r="K298" i="8"/>
  <c r="K299" i="8"/>
  <c r="K3" i="8"/>
  <c r="J4" i="8"/>
  <c r="J5" i="8"/>
  <c r="J6" i="8"/>
  <c r="J7" i="8"/>
  <c r="J8" i="8"/>
  <c r="J9" i="8"/>
  <c r="J10" i="8"/>
  <c r="J11" i="8"/>
  <c r="J12" i="8"/>
  <c r="J13" i="8"/>
  <c r="J14" i="8"/>
  <c r="J15" i="8"/>
  <c r="J16" i="8"/>
  <c r="J17" i="8"/>
  <c r="J18" i="8"/>
  <c r="J19" i="8"/>
  <c r="J20" i="8"/>
  <c r="J21" i="8"/>
  <c r="J22" i="8"/>
  <c r="J23" i="8"/>
  <c r="J24" i="8"/>
  <c r="J25" i="8"/>
  <c r="J26" i="8"/>
  <c r="J27" i="8"/>
  <c r="J28" i="8"/>
  <c r="J29" i="8"/>
  <c r="J30" i="8"/>
  <c r="J31" i="8"/>
  <c r="J32" i="8"/>
  <c r="J33" i="8"/>
  <c r="J34" i="8"/>
  <c r="J35" i="8"/>
  <c r="J36" i="8"/>
  <c r="J37" i="8"/>
  <c r="J38" i="8"/>
  <c r="J39" i="8"/>
  <c r="J40" i="8"/>
  <c r="J41" i="8"/>
  <c r="J42" i="8"/>
  <c r="J43" i="8"/>
  <c r="J44" i="8"/>
  <c r="J45" i="8"/>
  <c r="J46" i="8"/>
  <c r="J47" i="8"/>
  <c r="J48" i="8"/>
  <c r="J49" i="8"/>
  <c r="J50" i="8"/>
  <c r="J51" i="8"/>
  <c r="J52" i="8"/>
  <c r="J53" i="8"/>
  <c r="J54" i="8"/>
  <c r="J55" i="8"/>
  <c r="J56" i="8"/>
  <c r="J57" i="8"/>
  <c r="J58" i="8"/>
  <c r="J59" i="8"/>
  <c r="J60" i="8"/>
  <c r="J61" i="8"/>
  <c r="J62" i="8"/>
  <c r="J63" i="8"/>
  <c r="J64" i="8"/>
  <c r="J65" i="8"/>
  <c r="J66" i="8"/>
  <c r="J67" i="8"/>
  <c r="J68" i="8"/>
  <c r="J69" i="8"/>
  <c r="J70" i="8"/>
  <c r="J71" i="8"/>
  <c r="J72" i="8"/>
  <c r="J73" i="8"/>
  <c r="J74" i="8"/>
  <c r="J75" i="8"/>
  <c r="J76" i="8"/>
  <c r="J77" i="8"/>
  <c r="J78" i="8"/>
  <c r="J79" i="8"/>
  <c r="J80" i="8"/>
  <c r="J81" i="8"/>
  <c r="J82" i="8"/>
  <c r="J83" i="8"/>
  <c r="J84" i="8"/>
  <c r="J85" i="8"/>
  <c r="J86" i="8"/>
  <c r="J87" i="8"/>
  <c r="J88" i="8"/>
  <c r="J89" i="8"/>
  <c r="J90" i="8"/>
  <c r="J91" i="8"/>
  <c r="J92" i="8"/>
  <c r="J93" i="8"/>
  <c r="J94" i="8"/>
  <c r="J95" i="8"/>
  <c r="J96" i="8"/>
  <c r="J97" i="8"/>
  <c r="J98" i="8"/>
  <c r="J99" i="8"/>
  <c r="J100" i="8"/>
  <c r="J101" i="8"/>
  <c r="J102" i="8"/>
  <c r="J103" i="8"/>
  <c r="J104" i="8"/>
  <c r="J105" i="8"/>
  <c r="J106" i="8"/>
  <c r="J107" i="8"/>
  <c r="J108" i="8"/>
  <c r="J109" i="8"/>
  <c r="J110" i="8"/>
  <c r="J111" i="8"/>
  <c r="J112" i="8"/>
  <c r="J113" i="8"/>
  <c r="J114" i="8"/>
  <c r="J115" i="8"/>
  <c r="J116" i="8"/>
  <c r="J117" i="8"/>
  <c r="J118" i="8"/>
  <c r="J119" i="8"/>
  <c r="J120" i="8"/>
  <c r="J121" i="8"/>
  <c r="J122" i="8"/>
  <c r="J123" i="8"/>
  <c r="J124" i="8"/>
  <c r="J125" i="8"/>
  <c r="J126" i="8"/>
  <c r="J127" i="8"/>
  <c r="J128" i="8"/>
  <c r="J129" i="8"/>
  <c r="J130" i="8"/>
  <c r="J131" i="8"/>
  <c r="J132" i="8"/>
  <c r="J133" i="8"/>
  <c r="J134" i="8"/>
  <c r="J135" i="8"/>
  <c r="J136" i="8"/>
  <c r="J137" i="8"/>
  <c r="J138" i="8"/>
  <c r="J139" i="8"/>
  <c r="J140" i="8"/>
  <c r="J141" i="8"/>
  <c r="J142" i="8"/>
  <c r="J143" i="8"/>
  <c r="J144" i="8"/>
  <c r="J145" i="8"/>
  <c r="J146" i="8"/>
  <c r="J147" i="8"/>
  <c r="J148" i="8"/>
  <c r="J149" i="8"/>
  <c r="J150" i="8"/>
  <c r="J151" i="8"/>
  <c r="J152" i="8"/>
  <c r="J153" i="8"/>
  <c r="J154" i="8"/>
  <c r="J155" i="8"/>
  <c r="J156" i="8"/>
  <c r="J157" i="8"/>
  <c r="J158" i="8"/>
  <c r="J159" i="8"/>
  <c r="J160" i="8"/>
  <c r="J161" i="8"/>
  <c r="J162" i="8"/>
  <c r="J163" i="8"/>
  <c r="J164" i="8"/>
  <c r="J165" i="8"/>
  <c r="J166" i="8"/>
  <c r="J167" i="8"/>
  <c r="J168" i="8"/>
  <c r="J169" i="8"/>
  <c r="J170" i="8"/>
  <c r="J171" i="8"/>
  <c r="J172" i="8"/>
  <c r="J173" i="8"/>
  <c r="J174" i="8"/>
  <c r="J175" i="8"/>
  <c r="J176" i="8"/>
  <c r="J177" i="8"/>
  <c r="J178" i="8"/>
  <c r="J179" i="8"/>
  <c r="J180" i="8"/>
  <c r="J181" i="8"/>
  <c r="J182" i="8"/>
  <c r="J183" i="8"/>
  <c r="J184" i="8"/>
  <c r="J185" i="8"/>
  <c r="J186" i="8"/>
  <c r="J187" i="8"/>
  <c r="J188" i="8"/>
  <c r="J189" i="8"/>
  <c r="J190" i="8"/>
  <c r="J191" i="8"/>
  <c r="J192" i="8"/>
  <c r="J193" i="8"/>
  <c r="J194" i="8"/>
  <c r="J195" i="8"/>
  <c r="J196" i="8"/>
  <c r="J197" i="8"/>
  <c r="J198" i="8"/>
  <c r="J199" i="8"/>
  <c r="J200" i="8"/>
  <c r="J201" i="8"/>
  <c r="J202" i="8"/>
  <c r="J203" i="8"/>
  <c r="J204" i="8"/>
  <c r="J205" i="8"/>
  <c r="J206" i="8"/>
  <c r="J207" i="8"/>
  <c r="J208" i="8"/>
  <c r="J209" i="8"/>
  <c r="J210" i="8"/>
  <c r="J211" i="8"/>
  <c r="J212" i="8"/>
  <c r="J213" i="8"/>
  <c r="J214" i="8"/>
  <c r="J215" i="8"/>
  <c r="J216" i="8"/>
  <c r="J217" i="8"/>
  <c r="J218" i="8"/>
  <c r="J219" i="8"/>
  <c r="J220" i="8"/>
  <c r="J221" i="8"/>
  <c r="J222" i="8"/>
  <c r="J223" i="8"/>
  <c r="J224" i="8"/>
  <c r="J225" i="8"/>
  <c r="J226" i="8"/>
  <c r="J227" i="8"/>
  <c r="J228" i="8"/>
  <c r="J229" i="8"/>
  <c r="J230" i="8"/>
  <c r="J231" i="8"/>
  <c r="J232" i="8"/>
  <c r="J233" i="8"/>
  <c r="J234" i="8"/>
  <c r="J235" i="8"/>
  <c r="J236" i="8"/>
  <c r="J237" i="8"/>
  <c r="J238" i="8"/>
  <c r="J239" i="8"/>
  <c r="J240" i="8"/>
  <c r="J241" i="8"/>
  <c r="J242" i="8"/>
  <c r="J243" i="8"/>
  <c r="J244" i="8"/>
  <c r="J245" i="8"/>
  <c r="J246" i="8"/>
  <c r="J247" i="8"/>
  <c r="J248" i="8"/>
  <c r="J249" i="8"/>
  <c r="J250" i="8"/>
  <c r="J251" i="8"/>
  <c r="J252" i="8"/>
  <c r="J253" i="8"/>
  <c r="J254" i="8"/>
  <c r="J255" i="8"/>
  <c r="J256" i="8"/>
  <c r="J257" i="8"/>
  <c r="J258" i="8"/>
  <c r="J259" i="8"/>
  <c r="J260" i="8"/>
  <c r="J261" i="8"/>
  <c r="J262" i="8"/>
  <c r="J263" i="8"/>
  <c r="J264" i="8"/>
  <c r="J265" i="8"/>
  <c r="J266" i="8"/>
  <c r="J267" i="8"/>
  <c r="J268" i="8"/>
  <c r="J269" i="8"/>
  <c r="J270" i="8"/>
  <c r="J271" i="8"/>
  <c r="J272" i="8"/>
  <c r="J273" i="8"/>
  <c r="J274" i="8"/>
  <c r="J275" i="8"/>
  <c r="J276" i="8"/>
  <c r="J277" i="8"/>
  <c r="J278" i="8"/>
  <c r="J279" i="8"/>
  <c r="J280" i="8"/>
  <c r="J281" i="8"/>
  <c r="J282" i="8"/>
  <c r="J283" i="8"/>
  <c r="J284" i="8"/>
  <c r="J285" i="8"/>
  <c r="J286" i="8"/>
  <c r="J287" i="8"/>
  <c r="J288" i="8"/>
  <c r="J289" i="8"/>
  <c r="J290" i="8"/>
  <c r="J291" i="8"/>
  <c r="J292" i="8"/>
  <c r="J293" i="8"/>
  <c r="J294" i="8"/>
  <c r="J295" i="8"/>
  <c r="J296" i="8"/>
  <c r="J297" i="8"/>
  <c r="J298" i="8"/>
  <c r="J299" i="8"/>
  <c r="J300" i="8"/>
  <c r="J301" i="8"/>
  <c r="J302" i="8"/>
  <c r="J303" i="8"/>
  <c r="J304" i="8"/>
  <c r="J305" i="8"/>
  <c r="J306" i="8"/>
  <c r="J307" i="8"/>
  <c r="J308" i="8"/>
  <c r="J309" i="8"/>
  <c r="J310" i="8"/>
  <c r="J311" i="8"/>
  <c r="J312" i="8"/>
  <c r="J313" i="8"/>
  <c r="J314" i="8"/>
  <c r="J3" i="8"/>
  <c r="O24" i="8"/>
  <c r="I4" i="8"/>
  <c r="I5" i="8"/>
  <c r="I6" i="8"/>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71" i="8"/>
  <c r="I72" i="8"/>
  <c r="I73" i="8"/>
  <c r="I74" i="8"/>
  <c r="I75" i="8"/>
  <c r="I76" i="8"/>
  <c r="I77" i="8"/>
  <c r="I78" i="8"/>
  <c r="I79" i="8"/>
  <c r="I80" i="8"/>
  <c r="I81" i="8"/>
  <c r="I82" i="8"/>
  <c r="I83" i="8"/>
  <c r="I84" i="8"/>
  <c r="I85" i="8"/>
  <c r="I86" i="8"/>
  <c r="I87" i="8"/>
  <c r="I88" i="8"/>
  <c r="I89" i="8"/>
  <c r="I90" i="8"/>
  <c r="I91" i="8"/>
  <c r="I92" i="8"/>
  <c r="I93" i="8"/>
  <c r="I94" i="8"/>
  <c r="I95" i="8"/>
  <c r="I96" i="8"/>
  <c r="I97" i="8"/>
  <c r="I98" i="8"/>
  <c r="I99" i="8"/>
  <c r="I100" i="8"/>
  <c r="I101" i="8"/>
  <c r="I102" i="8"/>
  <c r="I103" i="8"/>
  <c r="I104" i="8"/>
  <c r="I105" i="8"/>
  <c r="I106" i="8"/>
  <c r="I107" i="8"/>
  <c r="I108" i="8"/>
  <c r="I109" i="8"/>
  <c r="I110" i="8"/>
  <c r="I111" i="8"/>
  <c r="I112" i="8"/>
  <c r="I113" i="8"/>
  <c r="I114" i="8"/>
  <c r="I115" i="8"/>
  <c r="I116" i="8"/>
  <c r="I117" i="8"/>
  <c r="I118" i="8"/>
  <c r="I119" i="8"/>
  <c r="I120" i="8"/>
  <c r="I121" i="8"/>
  <c r="I122" i="8"/>
  <c r="I123" i="8"/>
  <c r="I124" i="8"/>
  <c r="I125" i="8"/>
  <c r="I126" i="8"/>
  <c r="I127" i="8"/>
  <c r="I128" i="8"/>
  <c r="I129" i="8"/>
  <c r="I130" i="8"/>
  <c r="I131" i="8"/>
  <c r="I132" i="8"/>
  <c r="I133" i="8"/>
  <c r="I134" i="8"/>
  <c r="I135" i="8"/>
  <c r="I136" i="8"/>
  <c r="I137" i="8"/>
  <c r="I138" i="8"/>
  <c r="I139" i="8"/>
  <c r="I140" i="8"/>
  <c r="I141" i="8"/>
  <c r="I142" i="8"/>
  <c r="I143" i="8"/>
  <c r="I144" i="8"/>
  <c r="I145" i="8"/>
  <c r="I146" i="8"/>
  <c r="I147" i="8"/>
  <c r="I148" i="8"/>
  <c r="I149" i="8"/>
  <c r="I150" i="8"/>
  <c r="I151" i="8"/>
  <c r="I152" i="8"/>
  <c r="I153" i="8"/>
  <c r="I154" i="8"/>
  <c r="I155" i="8"/>
  <c r="I156" i="8"/>
  <c r="I157" i="8"/>
  <c r="I158" i="8"/>
  <c r="I159" i="8"/>
  <c r="I160" i="8"/>
  <c r="I161" i="8"/>
  <c r="I162" i="8"/>
  <c r="I163" i="8"/>
  <c r="I164" i="8"/>
  <c r="I165" i="8"/>
  <c r="I166" i="8"/>
  <c r="I167" i="8"/>
  <c r="I168" i="8"/>
  <c r="I169" i="8"/>
  <c r="I170" i="8"/>
  <c r="I171" i="8"/>
  <c r="I172" i="8"/>
  <c r="I173" i="8"/>
  <c r="I174" i="8"/>
  <c r="I175" i="8"/>
  <c r="I176" i="8"/>
  <c r="I177" i="8"/>
  <c r="I178" i="8"/>
  <c r="I179" i="8"/>
  <c r="I180" i="8"/>
  <c r="I181" i="8"/>
  <c r="I182" i="8"/>
  <c r="I183" i="8"/>
  <c r="I184" i="8"/>
  <c r="I185" i="8"/>
  <c r="I186" i="8"/>
  <c r="I187" i="8"/>
  <c r="I188" i="8"/>
  <c r="I189" i="8"/>
  <c r="I190" i="8"/>
  <c r="I191" i="8"/>
  <c r="I192" i="8"/>
  <c r="I193" i="8"/>
  <c r="I194" i="8"/>
  <c r="I195" i="8"/>
  <c r="I196" i="8"/>
  <c r="I197" i="8"/>
  <c r="I198" i="8"/>
  <c r="I199" i="8"/>
  <c r="I200" i="8"/>
  <c r="I201" i="8"/>
  <c r="I202" i="8"/>
  <c r="I203" i="8"/>
  <c r="I204" i="8"/>
  <c r="I205" i="8"/>
  <c r="I206" i="8"/>
  <c r="I207" i="8"/>
  <c r="I208" i="8"/>
  <c r="I209" i="8"/>
  <c r="I210" i="8"/>
  <c r="I211" i="8"/>
  <c r="I212" i="8"/>
  <c r="I213" i="8"/>
  <c r="I214" i="8"/>
  <c r="I215" i="8"/>
  <c r="I216" i="8"/>
  <c r="I217" i="8"/>
  <c r="I218" i="8"/>
  <c r="I219" i="8"/>
  <c r="I220" i="8"/>
  <c r="I221" i="8"/>
  <c r="I222" i="8"/>
  <c r="I223" i="8"/>
  <c r="I224" i="8"/>
  <c r="I225" i="8"/>
  <c r="I226" i="8"/>
  <c r="I227" i="8"/>
  <c r="I228" i="8"/>
  <c r="I229" i="8"/>
  <c r="I230" i="8"/>
  <c r="I231" i="8"/>
  <c r="I232" i="8"/>
  <c r="I233" i="8"/>
  <c r="I234" i="8"/>
  <c r="I235" i="8"/>
  <c r="I236" i="8"/>
  <c r="I237" i="8"/>
  <c r="I238" i="8"/>
  <c r="I239" i="8"/>
  <c r="I240" i="8"/>
  <c r="I241" i="8"/>
  <c r="I242" i="8"/>
  <c r="I243" i="8"/>
  <c r="I244" i="8"/>
  <c r="I245" i="8"/>
  <c r="I246" i="8"/>
  <c r="I247" i="8"/>
  <c r="I248" i="8"/>
  <c r="I249" i="8"/>
  <c r="I250" i="8"/>
  <c r="I251" i="8"/>
  <c r="I252" i="8"/>
  <c r="I253" i="8"/>
  <c r="I254" i="8"/>
  <c r="I255" i="8"/>
  <c r="I256" i="8"/>
  <c r="I257" i="8"/>
  <c r="I258" i="8"/>
  <c r="I259" i="8"/>
  <c r="I260" i="8"/>
  <c r="I261" i="8"/>
  <c r="I262" i="8"/>
  <c r="I263" i="8"/>
  <c r="I264" i="8"/>
  <c r="I265" i="8"/>
  <c r="I266" i="8"/>
  <c r="I267" i="8"/>
  <c r="I268" i="8"/>
  <c r="I269" i="8"/>
  <c r="I270" i="8"/>
  <c r="I271" i="8"/>
  <c r="I272" i="8"/>
  <c r="I273" i="8"/>
  <c r="I274" i="8"/>
  <c r="I275" i="8"/>
  <c r="I276" i="8"/>
  <c r="I277" i="8"/>
  <c r="I278" i="8"/>
  <c r="I279" i="8"/>
  <c r="I280" i="8"/>
  <c r="I281" i="8"/>
  <c r="I282" i="8"/>
  <c r="I283" i="8"/>
  <c r="I284" i="8"/>
  <c r="I285" i="8"/>
  <c r="I286" i="8"/>
  <c r="I287" i="8"/>
  <c r="I288" i="8"/>
  <c r="I289" i="8"/>
  <c r="I290" i="8"/>
  <c r="I291" i="8"/>
  <c r="I292" i="8"/>
  <c r="I293" i="8"/>
  <c r="I294" i="8"/>
  <c r="I295" i="8"/>
  <c r="I296" i="8"/>
  <c r="I297" i="8"/>
  <c r="I298" i="8"/>
  <c r="I299" i="8"/>
  <c r="I300" i="8"/>
  <c r="I301" i="8"/>
  <c r="I302" i="8"/>
  <c r="I303" i="8"/>
  <c r="I304" i="8"/>
  <c r="I305" i="8"/>
  <c r="I306" i="8"/>
  <c r="I307" i="8"/>
  <c r="I308" i="8"/>
  <c r="I309" i="8"/>
  <c r="I310" i="8"/>
  <c r="I311" i="8"/>
  <c r="I312" i="8"/>
  <c r="I313" i="8"/>
  <c r="I314" i="8"/>
  <c r="I3" i="8"/>
  <c r="O22" i="8"/>
  <c r="H4" i="8"/>
  <c r="H5" i="8"/>
  <c r="H6" i="8"/>
  <c r="H7" i="8"/>
  <c r="H8" i="8"/>
  <c r="H9" i="8"/>
  <c r="H10" i="8"/>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H141" i="8"/>
  <c r="H142" i="8"/>
  <c r="H143" i="8"/>
  <c r="H144" i="8"/>
  <c r="H145" i="8"/>
  <c r="H146" i="8"/>
  <c r="H147" i="8"/>
  <c r="H148" i="8"/>
  <c r="H149" i="8"/>
  <c r="H150" i="8"/>
  <c r="H151" i="8"/>
  <c r="H152" i="8"/>
  <c r="H153" i="8"/>
  <c r="H154" i="8"/>
  <c r="H155" i="8"/>
  <c r="H156" i="8"/>
  <c r="H157" i="8"/>
  <c r="H158" i="8"/>
  <c r="H159" i="8"/>
  <c r="H160" i="8"/>
  <c r="H161" i="8"/>
  <c r="H162" i="8"/>
  <c r="H163" i="8"/>
  <c r="H164" i="8"/>
  <c r="H165" i="8"/>
  <c r="H166" i="8"/>
  <c r="H167" i="8"/>
  <c r="H168" i="8"/>
  <c r="H169" i="8"/>
  <c r="H170" i="8"/>
  <c r="H171" i="8"/>
  <c r="H172" i="8"/>
  <c r="H173" i="8"/>
  <c r="H174" i="8"/>
  <c r="H175" i="8"/>
  <c r="H176" i="8"/>
  <c r="H177" i="8"/>
  <c r="H178" i="8"/>
  <c r="H179" i="8"/>
  <c r="H180" i="8"/>
  <c r="H181" i="8"/>
  <c r="H182" i="8"/>
  <c r="H183" i="8"/>
  <c r="H184" i="8"/>
  <c r="H185" i="8"/>
  <c r="H186" i="8"/>
  <c r="H187" i="8"/>
  <c r="H188" i="8"/>
  <c r="H189" i="8"/>
  <c r="H190" i="8"/>
  <c r="H191" i="8"/>
  <c r="H192" i="8"/>
  <c r="H193" i="8"/>
  <c r="H194" i="8"/>
  <c r="H195" i="8"/>
  <c r="H196" i="8"/>
  <c r="H197" i="8"/>
  <c r="H198" i="8"/>
  <c r="H199" i="8"/>
  <c r="H200" i="8"/>
  <c r="H201" i="8"/>
  <c r="H202" i="8"/>
  <c r="H203" i="8"/>
  <c r="H204" i="8"/>
  <c r="H205" i="8"/>
  <c r="H206" i="8"/>
  <c r="H207" i="8"/>
  <c r="H208" i="8"/>
  <c r="H209" i="8"/>
  <c r="H210" i="8"/>
  <c r="H211" i="8"/>
  <c r="H212" i="8"/>
  <c r="H213" i="8"/>
  <c r="H214" i="8"/>
  <c r="H215" i="8"/>
  <c r="H216" i="8"/>
  <c r="H217" i="8"/>
  <c r="H218" i="8"/>
  <c r="H219" i="8"/>
  <c r="H220" i="8"/>
  <c r="H221" i="8"/>
  <c r="H222" i="8"/>
  <c r="H223" i="8"/>
  <c r="H224" i="8"/>
  <c r="H225" i="8"/>
  <c r="H226" i="8"/>
  <c r="H227" i="8"/>
  <c r="H228" i="8"/>
  <c r="H229" i="8"/>
  <c r="H230" i="8"/>
  <c r="H231" i="8"/>
  <c r="H232" i="8"/>
  <c r="H233" i="8"/>
  <c r="H234" i="8"/>
  <c r="H235" i="8"/>
  <c r="H236" i="8"/>
  <c r="H237" i="8"/>
  <c r="H238" i="8"/>
  <c r="H239" i="8"/>
  <c r="H240" i="8"/>
  <c r="H241" i="8"/>
  <c r="H242" i="8"/>
  <c r="H243" i="8"/>
  <c r="H244" i="8"/>
  <c r="H245" i="8"/>
  <c r="H246" i="8"/>
  <c r="H247" i="8"/>
  <c r="H248" i="8"/>
  <c r="H249" i="8"/>
  <c r="H250" i="8"/>
  <c r="H251" i="8"/>
  <c r="H252" i="8"/>
  <c r="H253" i="8"/>
  <c r="H254" i="8"/>
  <c r="H255" i="8"/>
  <c r="H256" i="8"/>
  <c r="H257" i="8"/>
  <c r="H258" i="8"/>
  <c r="H259" i="8"/>
  <c r="H260" i="8"/>
  <c r="H261" i="8"/>
  <c r="H262" i="8"/>
  <c r="H263" i="8"/>
  <c r="H264" i="8"/>
  <c r="H265" i="8"/>
  <c r="H266" i="8"/>
  <c r="H267" i="8"/>
  <c r="H268" i="8"/>
  <c r="H269" i="8"/>
  <c r="H270" i="8"/>
  <c r="H271" i="8"/>
  <c r="H272" i="8"/>
  <c r="H273" i="8"/>
  <c r="H274" i="8"/>
  <c r="H275" i="8"/>
  <c r="H276" i="8"/>
  <c r="H277" i="8"/>
  <c r="H278" i="8"/>
  <c r="H279" i="8"/>
  <c r="H280" i="8"/>
  <c r="H281" i="8"/>
  <c r="H282" i="8"/>
  <c r="H283" i="8"/>
  <c r="H284" i="8"/>
  <c r="H285" i="8"/>
  <c r="H286" i="8"/>
  <c r="H287" i="8"/>
  <c r="H288" i="8"/>
  <c r="H289" i="8"/>
  <c r="H290" i="8"/>
  <c r="H291" i="8"/>
  <c r="H292" i="8"/>
  <c r="H293" i="8"/>
  <c r="H294" i="8"/>
  <c r="H295" i="8"/>
  <c r="H296" i="8"/>
  <c r="H297" i="8"/>
  <c r="H298" i="8"/>
  <c r="H299" i="8"/>
  <c r="H300" i="8"/>
  <c r="H301" i="8"/>
  <c r="H302" i="8"/>
  <c r="H303" i="8"/>
  <c r="H304" i="8"/>
  <c r="H305" i="8"/>
  <c r="H306" i="8"/>
  <c r="H307" i="8"/>
  <c r="H308" i="8"/>
  <c r="H309" i="8"/>
  <c r="H310" i="8"/>
  <c r="H311" i="8"/>
  <c r="H312" i="8"/>
  <c r="H313" i="8"/>
  <c r="H314" i="8"/>
  <c r="H3" i="8"/>
  <c r="I3" i="7"/>
  <c r="G4" i="8"/>
  <c r="G5" i="8"/>
  <c r="G6" i="8"/>
  <c r="G7" i="8"/>
  <c r="G8" i="8"/>
  <c r="G9" i="8"/>
  <c r="G10" i="8"/>
  <c r="G11" i="8"/>
  <c r="G12" i="8"/>
  <c r="G13" i="8"/>
  <c r="G14" i="8"/>
  <c r="G15" i="8"/>
  <c r="G16" i="8"/>
  <c r="G17" i="8"/>
  <c r="G18" i="8"/>
  <c r="G19" i="8"/>
  <c r="G20" i="8"/>
  <c r="G21" i="8"/>
  <c r="G22" i="8"/>
  <c r="G23" i="8"/>
  <c r="G24" i="8"/>
  <c r="G25" i="8"/>
  <c r="G26" i="8"/>
  <c r="G27" i="8"/>
  <c r="G28" i="8"/>
  <c r="G29" i="8"/>
  <c r="G30" i="8"/>
  <c r="G31" i="8"/>
  <c r="G32" i="8"/>
  <c r="G33" i="8"/>
  <c r="G34" i="8"/>
  <c r="G35" i="8"/>
  <c r="G36" i="8"/>
  <c r="G37" i="8"/>
  <c r="G38" i="8"/>
  <c r="G39" i="8"/>
  <c r="G40" i="8"/>
  <c r="G41" i="8"/>
  <c r="G42" i="8"/>
  <c r="G43" i="8"/>
  <c r="G44" i="8"/>
  <c r="G45" i="8"/>
  <c r="G46" i="8"/>
  <c r="G47" i="8"/>
  <c r="G48" i="8"/>
  <c r="G49" i="8"/>
  <c r="G50" i="8"/>
  <c r="G51" i="8"/>
  <c r="G52" i="8"/>
  <c r="G53" i="8"/>
  <c r="G54" i="8"/>
  <c r="G55" i="8"/>
  <c r="G56" i="8"/>
  <c r="G57" i="8"/>
  <c r="G58" i="8"/>
  <c r="G59" i="8"/>
  <c r="G60" i="8"/>
  <c r="G61" i="8"/>
  <c r="G62" i="8"/>
  <c r="G63" i="8"/>
  <c r="G64" i="8"/>
  <c r="G65" i="8"/>
  <c r="G66" i="8"/>
  <c r="G67" i="8"/>
  <c r="G68" i="8"/>
  <c r="G69" i="8"/>
  <c r="G70" i="8"/>
  <c r="G71" i="8"/>
  <c r="G72" i="8"/>
  <c r="G73" i="8"/>
  <c r="G74" i="8"/>
  <c r="G75" i="8"/>
  <c r="G76" i="8"/>
  <c r="G77" i="8"/>
  <c r="G78" i="8"/>
  <c r="G79" i="8"/>
  <c r="G80" i="8"/>
  <c r="G81" i="8"/>
  <c r="G82" i="8"/>
  <c r="G83" i="8"/>
  <c r="G84" i="8"/>
  <c r="G85" i="8"/>
  <c r="G86" i="8"/>
  <c r="G87" i="8"/>
  <c r="G88" i="8"/>
  <c r="G89" i="8"/>
  <c r="G90" i="8"/>
  <c r="G91" i="8"/>
  <c r="G92" i="8"/>
  <c r="G93" i="8"/>
  <c r="G94" i="8"/>
  <c r="G95" i="8"/>
  <c r="G96" i="8"/>
  <c r="G97" i="8"/>
  <c r="G98" i="8"/>
  <c r="G99" i="8"/>
  <c r="G100" i="8"/>
  <c r="G101" i="8"/>
  <c r="G102" i="8"/>
  <c r="G103" i="8"/>
  <c r="G104" i="8"/>
  <c r="G105" i="8"/>
  <c r="G106" i="8"/>
  <c r="G107" i="8"/>
  <c r="G108" i="8"/>
  <c r="G109" i="8"/>
  <c r="G110" i="8"/>
  <c r="G111" i="8"/>
  <c r="G112" i="8"/>
  <c r="G113" i="8"/>
  <c r="G114" i="8"/>
  <c r="G115" i="8"/>
  <c r="G116" i="8"/>
  <c r="G117" i="8"/>
  <c r="G118" i="8"/>
  <c r="G119" i="8"/>
  <c r="G120" i="8"/>
  <c r="G121" i="8"/>
  <c r="G122" i="8"/>
  <c r="G123" i="8"/>
  <c r="G124" i="8"/>
  <c r="G125" i="8"/>
  <c r="G126" i="8"/>
  <c r="G127" i="8"/>
  <c r="G128" i="8"/>
  <c r="G129" i="8"/>
  <c r="G130" i="8"/>
  <c r="G131" i="8"/>
  <c r="G132" i="8"/>
  <c r="G133" i="8"/>
  <c r="G134" i="8"/>
  <c r="G135" i="8"/>
  <c r="G136" i="8"/>
  <c r="G137" i="8"/>
  <c r="G138" i="8"/>
  <c r="G139" i="8"/>
  <c r="G140" i="8"/>
  <c r="G141" i="8"/>
  <c r="G142" i="8"/>
  <c r="G143" i="8"/>
  <c r="G144" i="8"/>
  <c r="G145" i="8"/>
  <c r="G146" i="8"/>
  <c r="G147" i="8"/>
  <c r="G148" i="8"/>
  <c r="G149" i="8"/>
  <c r="G150" i="8"/>
  <c r="G151" i="8"/>
  <c r="G152" i="8"/>
  <c r="G153" i="8"/>
  <c r="G154" i="8"/>
  <c r="G155" i="8"/>
  <c r="G156" i="8"/>
  <c r="G157" i="8"/>
  <c r="G158" i="8"/>
  <c r="G159" i="8"/>
  <c r="G160" i="8"/>
  <c r="G161" i="8"/>
  <c r="G162" i="8"/>
  <c r="G163" i="8"/>
  <c r="G164" i="8"/>
  <c r="G165" i="8"/>
  <c r="G166" i="8"/>
  <c r="G167" i="8"/>
  <c r="G168" i="8"/>
  <c r="G169" i="8"/>
  <c r="G170" i="8"/>
  <c r="G171" i="8"/>
  <c r="G172" i="8"/>
  <c r="G173" i="8"/>
  <c r="G174" i="8"/>
  <c r="G175" i="8"/>
  <c r="G176" i="8"/>
  <c r="G177" i="8"/>
  <c r="G178" i="8"/>
  <c r="G179" i="8"/>
  <c r="G180" i="8"/>
  <c r="G181" i="8"/>
  <c r="G182" i="8"/>
  <c r="G183" i="8"/>
  <c r="G184" i="8"/>
  <c r="G185" i="8"/>
  <c r="G186" i="8"/>
  <c r="G187" i="8"/>
  <c r="G188" i="8"/>
  <c r="G189" i="8"/>
  <c r="G190" i="8"/>
  <c r="G191" i="8"/>
  <c r="G192" i="8"/>
  <c r="G193" i="8"/>
  <c r="G194" i="8"/>
  <c r="G195" i="8"/>
  <c r="G196" i="8"/>
  <c r="G197" i="8"/>
  <c r="G198" i="8"/>
  <c r="G199" i="8"/>
  <c r="G200" i="8"/>
  <c r="G201" i="8"/>
  <c r="G202" i="8"/>
  <c r="G203" i="8"/>
  <c r="G204" i="8"/>
  <c r="G205" i="8"/>
  <c r="G206" i="8"/>
  <c r="G207" i="8"/>
  <c r="G208" i="8"/>
  <c r="G209" i="8"/>
  <c r="G210" i="8"/>
  <c r="G211" i="8"/>
  <c r="G212" i="8"/>
  <c r="G213" i="8"/>
  <c r="G214" i="8"/>
  <c r="G215" i="8"/>
  <c r="G216" i="8"/>
  <c r="G217" i="8"/>
  <c r="G218" i="8"/>
  <c r="G219" i="8"/>
  <c r="G220" i="8"/>
  <c r="G221" i="8"/>
  <c r="G222" i="8"/>
  <c r="G223" i="8"/>
  <c r="G224" i="8"/>
  <c r="G225" i="8"/>
  <c r="G226" i="8"/>
  <c r="G227" i="8"/>
  <c r="G228" i="8"/>
  <c r="G229" i="8"/>
  <c r="G230" i="8"/>
  <c r="G231" i="8"/>
  <c r="G232" i="8"/>
  <c r="G233" i="8"/>
  <c r="G234" i="8"/>
  <c r="G235" i="8"/>
  <c r="G236" i="8"/>
  <c r="G237" i="8"/>
  <c r="G238" i="8"/>
  <c r="G239" i="8"/>
  <c r="G240" i="8"/>
  <c r="G241" i="8"/>
  <c r="G242" i="8"/>
  <c r="G243" i="8"/>
  <c r="G244" i="8"/>
  <c r="G245" i="8"/>
  <c r="G246" i="8"/>
  <c r="G247" i="8"/>
  <c r="G248" i="8"/>
  <c r="G249" i="8"/>
  <c r="G250" i="8"/>
  <c r="G251" i="8"/>
  <c r="G252" i="8"/>
  <c r="G253" i="8"/>
  <c r="G254" i="8"/>
  <c r="G255" i="8"/>
  <c r="G256" i="8"/>
  <c r="G257" i="8"/>
  <c r="G258" i="8"/>
  <c r="G259" i="8"/>
  <c r="G260" i="8"/>
  <c r="G261" i="8"/>
  <c r="G262" i="8"/>
  <c r="G263" i="8"/>
  <c r="G264" i="8"/>
  <c r="G265" i="8"/>
  <c r="G266" i="8"/>
  <c r="G267" i="8"/>
  <c r="G268" i="8"/>
  <c r="G269" i="8"/>
  <c r="G270" i="8"/>
  <c r="G271" i="8"/>
  <c r="G272" i="8"/>
  <c r="G273" i="8"/>
  <c r="G274" i="8"/>
  <c r="G275" i="8"/>
  <c r="G276" i="8"/>
  <c r="G277" i="8"/>
  <c r="G278" i="8"/>
  <c r="G279" i="8"/>
  <c r="G280" i="8"/>
  <c r="G281" i="8"/>
  <c r="G282" i="8"/>
  <c r="G283" i="8"/>
  <c r="G284" i="8"/>
  <c r="G285" i="8"/>
  <c r="G286" i="8"/>
  <c r="G287" i="8"/>
  <c r="G288" i="8"/>
  <c r="G289" i="8"/>
  <c r="G290" i="8"/>
  <c r="G291" i="8"/>
  <c r="G292" i="8"/>
  <c r="G293" i="8"/>
  <c r="G294" i="8"/>
  <c r="G295" i="8"/>
  <c r="G296" i="8"/>
  <c r="G297" i="8"/>
  <c r="G298" i="8"/>
  <c r="G299" i="8"/>
  <c r="G300" i="8"/>
  <c r="G301" i="8"/>
  <c r="G302" i="8"/>
  <c r="G303" i="8"/>
  <c r="G304" i="8"/>
  <c r="G305" i="8"/>
  <c r="G306" i="8"/>
  <c r="G307" i="8"/>
  <c r="G308" i="8"/>
  <c r="G309" i="8"/>
  <c r="G310" i="8"/>
  <c r="G311" i="8"/>
  <c r="G312" i="8"/>
  <c r="G313" i="8"/>
  <c r="G314" i="8"/>
  <c r="G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3" i="8"/>
  <c r="F114" i="8"/>
  <c r="F115" i="8"/>
  <c r="F116" i="8"/>
  <c r="F117" i="8"/>
  <c r="F118" i="8"/>
  <c r="F119" i="8"/>
  <c r="F120" i="8"/>
  <c r="F121" i="8"/>
  <c r="F122" i="8"/>
  <c r="F123" i="8"/>
  <c r="F124" i="8"/>
  <c r="F125" i="8"/>
  <c r="F126" i="8"/>
  <c r="F127" i="8"/>
  <c r="F128" i="8"/>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284" i="8"/>
  <c r="F285" i="8"/>
  <c r="F286" i="8"/>
  <c r="F287" i="8"/>
  <c r="F288" i="8"/>
  <c r="F289" i="8"/>
  <c r="F290" i="8"/>
  <c r="F291" i="8"/>
  <c r="F292" i="8"/>
  <c r="F293" i="8"/>
  <c r="F294" i="8"/>
  <c r="F295" i="8"/>
  <c r="F296" i="8"/>
  <c r="F297" i="8"/>
  <c r="F298" i="8"/>
  <c r="F299" i="8"/>
  <c r="F300" i="8"/>
  <c r="F301" i="8"/>
  <c r="F302" i="8"/>
  <c r="F303" i="8"/>
  <c r="F304" i="8"/>
  <c r="F305" i="8"/>
  <c r="F306" i="8"/>
  <c r="F307" i="8"/>
  <c r="F308" i="8"/>
  <c r="F309" i="8"/>
  <c r="F310" i="8"/>
  <c r="F311" i="8"/>
  <c r="F312" i="8"/>
  <c r="F313" i="8"/>
  <c r="F314" i="8"/>
  <c r="F3" i="8"/>
  <c r="E300" i="8"/>
  <c r="E301" i="8"/>
  <c r="E302" i="8"/>
  <c r="E303" i="8"/>
  <c r="E304" i="8"/>
  <c r="E305" i="8"/>
  <c r="E306" i="8"/>
  <c r="E307" i="8"/>
  <c r="E308" i="8"/>
  <c r="E309" i="8"/>
  <c r="E310" i="8"/>
  <c r="E311" i="8"/>
  <c r="E312" i="8"/>
  <c r="E313" i="8"/>
  <c r="E314"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3"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25" i="8"/>
  <c r="E226" i="8"/>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84" i="8"/>
  <c r="E285" i="8"/>
  <c r="E286" i="8"/>
  <c r="E287" i="8"/>
  <c r="E288" i="8"/>
  <c r="E289" i="8"/>
  <c r="E290" i="8"/>
  <c r="E291" i="8"/>
  <c r="E292" i="8"/>
  <c r="E293" i="8"/>
  <c r="E294" i="8"/>
  <c r="E295" i="8"/>
  <c r="E296" i="8"/>
  <c r="E297" i="8"/>
  <c r="E298" i="8"/>
  <c r="E299" i="8"/>
  <c r="E3" i="8"/>
  <c r="P8" i="7"/>
  <c r="S15" i="7"/>
  <c r="G3" i="7"/>
  <c r="I4" i="7"/>
  <c r="I5" i="7"/>
  <c r="I6" i="7"/>
  <c r="I7" i="7"/>
  <c r="I8" i="7"/>
  <c r="I9" i="7"/>
  <c r="I10" i="7"/>
  <c r="I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I81" i="7"/>
  <c r="I82" i="7"/>
  <c r="I83" i="7"/>
  <c r="I84" i="7"/>
  <c r="I85" i="7"/>
  <c r="I86" i="7"/>
  <c r="I87" i="7"/>
  <c r="I88" i="7"/>
  <c r="I89" i="7"/>
  <c r="I90" i="7"/>
  <c r="I91" i="7"/>
  <c r="I92" i="7"/>
  <c r="I93" i="7"/>
  <c r="I94" i="7"/>
  <c r="I95" i="7"/>
  <c r="I96" i="7"/>
  <c r="I97" i="7"/>
  <c r="I98" i="7"/>
  <c r="I99" i="7"/>
  <c r="I100" i="7"/>
  <c r="I101" i="7"/>
  <c r="I102" i="7"/>
  <c r="I103" i="7"/>
  <c r="I104" i="7"/>
  <c r="I105" i="7"/>
  <c r="I106" i="7"/>
  <c r="I107" i="7"/>
  <c r="I108" i="7"/>
  <c r="I109" i="7"/>
  <c r="I110" i="7"/>
  <c r="I111" i="7"/>
  <c r="I112" i="7"/>
  <c r="I113" i="7"/>
  <c r="I114" i="7"/>
  <c r="I115" i="7"/>
  <c r="I116" i="7"/>
  <c r="I117" i="7"/>
  <c r="I118" i="7"/>
  <c r="I119" i="7"/>
  <c r="I120" i="7"/>
  <c r="I121" i="7"/>
  <c r="I122" i="7"/>
  <c r="I123" i="7"/>
  <c r="I124" i="7"/>
  <c r="I125" i="7"/>
  <c r="I126" i="7"/>
  <c r="I127" i="7"/>
  <c r="I128" i="7"/>
  <c r="I129" i="7"/>
  <c r="I130" i="7"/>
  <c r="I131" i="7"/>
  <c r="I132" i="7"/>
  <c r="I133" i="7"/>
  <c r="I134" i="7"/>
  <c r="I135" i="7"/>
  <c r="I136" i="7"/>
  <c r="I137" i="7"/>
  <c r="I138" i="7"/>
  <c r="I139" i="7"/>
  <c r="I140" i="7"/>
  <c r="I141" i="7"/>
  <c r="I142" i="7"/>
  <c r="I143" i="7"/>
  <c r="I144" i="7"/>
  <c r="I145" i="7"/>
  <c r="I146" i="7"/>
  <c r="I147" i="7"/>
  <c r="I148" i="7"/>
  <c r="I149" i="7"/>
  <c r="I150" i="7"/>
  <c r="I151" i="7"/>
  <c r="I152" i="7"/>
  <c r="I153" i="7"/>
  <c r="I154" i="7"/>
  <c r="I155" i="7"/>
  <c r="I156" i="7"/>
  <c r="I157" i="7"/>
  <c r="I158" i="7"/>
  <c r="I159" i="7"/>
  <c r="I160" i="7"/>
  <c r="I161" i="7"/>
  <c r="I162" i="7"/>
  <c r="I163" i="7"/>
  <c r="I164" i="7"/>
  <c r="I165" i="7"/>
  <c r="I166" i="7"/>
  <c r="I167" i="7"/>
  <c r="I168" i="7"/>
  <c r="I169" i="7"/>
  <c r="I170" i="7"/>
  <c r="I171" i="7"/>
  <c r="I172" i="7"/>
  <c r="I173" i="7"/>
  <c r="I174" i="7"/>
  <c r="I175" i="7"/>
  <c r="I176" i="7"/>
  <c r="I177" i="7"/>
  <c r="I178" i="7"/>
  <c r="I179" i="7"/>
  <c r="I180" i="7"/>
  <c r="I181" i="7"/>
  <c r="I182" i="7"/>
  <c r="I183" i="7"/>
  <c r="I184" i="7"/>
  <c r="I185" i="7"/>
  <c r="I186" i="7"/>
  <c r="I187" i="7"/>
  <c r="I188" i="7"/>
  <c r="I189" i="7"/>
  <c r="I190" i="7"/>
  <c r="I191" i="7"/>
  <c r="I192" i="7"/>
  <c r="I193" i="7"/>
  <c r="I194" i="7"/>
  <c r="I195" i="7"/>
  <c r="I196" i="7"/>
  <c r="I197" i="7"/>
  <c r="I198" i="7"/>
  <c r="I199" i="7"/>
  <c r="I200" i="7"/>
  <c r="I201" i="7"/>
  <c r="I202" i="7"/>
  <c r="I203" i="7"/>
  <c r="I204" i="7"/>
  <c r="I205" i="7"/>
  <c r="I206" i="7"/>
  <c r="I207" i="7"/>
  <c r="I208" i="7"/>
  <c r="I209" i="7"/>
  <c r="I210" i="7"/>
  <c r="I211" i="7"/>
  <c r="I212" i="7"/>
  <c r="I213" i="7"/>
  <c r="I214" i="7"/>
  <c r="I215" i="7"/>
  <c r="I216" i="7"/>
  <c r="I217" i="7"/>
  <c r="I218" i="7"/>
  <c r="I219" i="7"/>
  <c r="I220" i="7"/>
  <c r="I221" i="7"/>
  <c r="I222" i="7"/>
  <c r="I223" i="7"/>
  <c r="I224" i="7"/>
  <c r="I225" i="7"/>
  <c r="I226" i="7"/>
  <c r="I227" i="7"/>
  <c r="I228" i="7"/>
  <c r="I229" i="7"/>
  <c r="I230" i="7"/>
  <c r="I231" i="7"/>
  <c r="I232" i="7"/>
  <c r="I233" i="7"/>
  <c r="I234" i="7"/>
  <c r="I235" i="7"/>
  <c r="I236" i="7"/>
  <c r="I237" i="7"/>
  <c r="I238" i="7"/>
  <c r="I239" i="7"/>
  <c r="I240" i="7"/>
  <c r="I241" i="7"/>
  <c r="I242" i="7"/>
  <c r="I243" i="7"/>
  <c r="I244" i="7"/>
  <c r="I245" i="7"/>
  <c r="I246" i="7"/>
  <c r="I247" i="7"/>
  <c r="I248" i="7"/>
  <c r="I249" i="7"/>
  <c r="I250" i="7"/>
  <c r="I251" i="7"/>
  <c r="I252" i="7"/>
  <c r="I253" i="7"/>
  <c r="I254" i="7"/>
  <c r="I255" i="7"/>
  <c r="I256" i="7"/>
  <c r="I257" i="7"/>
  <c r="I258" i="7"/>
  <c r="I259" i="7"/>
  <c r="I260" i="7"/>
  <c r="I261" i="7"/>
  <c r="I262" i="7"/>
  <c r="I263" i="7"/>
  <c r="I264" i="7"/>
  <c r="I265" i="7"/>
  <c r="I266" i="7"/>
  <c r="I267" i="7"/>
  <c r="I268" i="7"/>
  <c r="I269" i="7"/>
  <c r="I270" i="7"/>
  <c r="I271" i="7"/>
  <c r="I272" i="7"/>
  <c r="I273" i="7"/>
  <c r="I274" i="7"/>
  <c r="I275" i="7"/>
  <c r="I276" i="7"/>
  <c r="I277" i="7"/>
  <c r="I278" i="7"/>
  <c r="I279" i="7"/>
  <c r="I280" i="7"/>
  <c r="I281" i="7"/>
  <c r="I282" i="7"/>
  <c r="I283" i="7"/>
  <c r="I284" i="7"/>
  <c r="I285" i="7"/>
  <c r="I286" i="7"/>
  <c r="I287" i="7"/>
  <c r="I288" i="7"/>
  <c r="I289" i="7"/>
  <c r="I290" i="7"/>
  <c r="I291" i="7"/>
  <c r="I292" i="7"/>
  <c r="I293" i="7"/>
  <c r="I294" i="7"/>
  <c r="I295" i="7"/>
  <c r="I296" i="7"/>
  <c r="I297" i="7"/>
  <c r="I298" i="7"/>
  <c r="I299" i="7"/>
  <c r="P16" i="7"/>
  <c r="P15" i="7"/>
  <c r="P13" i="7"/>
  <c r="P12" i="7"/>
  <c r="P11" i="7"/>
  <c r="S11" i="7" s="1"/>
  <c r="E299" i="7"/>
  <c r="F299" i="7" s="1"/>
  <c r="F298" i="7"/>
  <c r="H298" i="7" s="1"/>
  <c r="E298" i="7"/>
  <c r="E297" i="7"/>
  <c r="F297" i="7" s="1"/>
  <c r="E296" i="7"/>
  <c r="F296" i="7" s="1"/>
  <c r="F295" i="7"/>
  <c r="H295" i="7" s="1"/>
  <c r="E295" i="7"/>
  <c r="E294" i="7"/>
  <c r="F294" i="7" s="1"/>
  <c r="E293" i="7"/>
  <c r="F293" i="7" s="1"/>
  <c r="F292" i="7"/>
  <c r="H292" i="7" s="1"/>
  <c r="E292" i="7"/>
  <c r="E291" i="7"/>
  <c r="F291" i="7" s="1"/>
  <c r="E290" i="7"/>
  <c r="F290" i="7" s="1"/>
  <c r="F289" i="7"/>
  <c r="H289" i="7" s="1"/>
  <c r="E289" i="7"/>
  <c r="E288" i="7"/>
  <c r="F288" i="7" s="1"/>
  <c r="E287" i="7"/>
  <c r="F287" i="7" s="1"/>
  <c r="F286" i="7"/>
  <c r="E286" i="7"/>
  <c r="E285" i="7"/>
  <c r="F285" i="7" s="1"/>
  <c r="E284" i="7"/>
  <c r="F284" i="7" s="1"/>
  <c r="F283" i="7"/>
  <c r="E283" i="7"/>
  <c r="E282" i="7"/>
  <c r="F282" i="7" s="1"/>
  <c r="E281" i="7"/>
  <c r="F281" i="7" s="1"/>
  <c r="F280" i="7"/>
  <c r="E280" i="7"/>
  <c r="E279" i="7"/>
  <c r="F279" i="7" s="1"/>
  <c r="E278" i="7"/>
  <c r="F278" i="7" s="1"/>
  <c r="F277" i="7"/>
  <c r="E277" i="7"/>
  <c r="E276" i="7"/>
  <c r="F276" i="7" s="1"/>
  <c r="E275" i="7"/>
  <c r="F275" i="7" s="1"/>
  <c r="F274" i="7"/>
  <c r="E274" i="7"/>
  <c r="E273" i="7"/>
  <c r="F273" i="7" s="1"/>
  <c r="E272" i="7"/>
  <c r="F272" i="7" s="1"/>
  <c r="F271" i="7"/>
  <c r="E271" i="7"/>
  <c r="E270" i="7"/>
  <c r="F270" i="7" s="1"/>
  <c r="E269" i="7"/>
  <c r="F269" i="7" s="1"/>
  <c r="F268" i="7"/>
  <c r="E268" i="7"/>
  <c r="E267" i="7"/>
  <c r="F267" i="7" s="1"/>
  <c r="E266" i="7"/>
  <c r="F266" i="7" s="1"/>
  <c r="F265" i="7"/>
  <c r="E265" i="7"/>
  <c r="E264" i="7"/>
  <c r="F264" i="7" s="1"/>
  <c r="E263" i="7"/>
  <c r="F263" i="7" s="1"/>
  <c r="G263" i="7" s="1"/>
  <c r="F262" i="7"/>
  <c r="E262" i="7"/>
  <c r="E261" i="7"/>
  <c r="F261" i="7" s="1"/>
  <c r="E260" i="7"/>
  <c r="F260" i="7" s="1"/>
  <c r="G260" i="7" s="1"/>
  <c r="F259" i="7"/>
  <c r="E259" i="7"/>
  <c r="E258" i="7"/>
  <c r="F258" i="7" s="1"/>
  <c r="E257" i="7"/>
  <c r="F257" i="7" s="1"/>
  <c r="G257" i="7" s="1"/>
  <c r="F256" i="7"/>
  <c r="E256" i="7"/>
  <c r="E255" i="7"/>
  <c r="F255" i="7" s="1"/>
  <c r="H254" i="7"/>
  <c r="E254" i="7"/>
  <c r="F254" i="7" s="1"/>
  <c r="G254" i="7" s="1"/>
  <c r="F253" i="7"/>
  <c r="E253" i="7"/>
  <c r="E252" i="7"/>
  <c r="F252" i="7" s="1"/>
  <c r="E251" i="7"/>
  <c r="F251" i="7" s="1"/>
  <c r="G251" i="7" s="1"/>
  <c r="F250" i="7"/>
  <c r="E250" i="7"/>
  <c r="E249" i="7"/>
  <c r="F249" i="7" s="1"/>
  <c r="H248" i="7"/>
  <c r="E248" i="7"/>
  <c r="F248" i="7" s="1"/>
  <c r="G248" i="7" s="1"/>
  <c r="F247" i="7"/>
  <c r="E247" i="7"/>
  <c r="E246" i="7"/>
  <c r="F246" i="7" s="1"/>
  <c r="E245" i="7"/>
  <c r="F245" i="7" s="1"/>
  <c r="G245" i="7" s="1"/>
  <c r="F244" i="7"/>
  <c r="E244" i="7"/>
  <c r="E243" i="7"/>
  <c r="F243" i="7" s="1"/>
  <c r="E242" i="7"/>
  <c r="F242" i="7" s="1"/>
  <c r="G242" i="7" s="1"/>
  <c r="F241" i="7"/>
  <c r="E241" i="7"/>
  <c r="E240" i="7"/>
  <c r="F240" i="7" s="1"/>
  <c r="E239" i="7"/>
  <c r="F239" i="7" s="1"/>
  <c r="G239" i="7" s="1"/>
  <c r="F238" i="7"/>
  <c r="E238" i="7"/>
  <c r="E237" i="7"/>
  <c r="F237" i="7" s="1"/>
  <c r="H236" i="7"/>
  <c r="E236" i="7"/>
  <c r="F236" i="7" s="1"/>
  <c r="G236" i="7" s="1"/>
  <c r="F235" i="7"/>
  <c r="E235" i="7"/>
  <c r="E234" i="7"/>
  <c r="F234" i="7" s="1"/>
  <c r="E233" i="7"/>
  <c r="F233" i="7" s="1"/>
  <c r="G233" i="7" s="1"/>
  <c r="F232" i="7"/>
  <c r="E232" i="7"/>
  <c r="E231" i="7"/>
  <c r="F231" i="7" s="1"/>
  <c r="H230" i="7"/>
  <c r="E230" i="7"/>
  <c r="F230" i="7" s="1"/>
  <c r="G230" i="7" s="1"/>
  <c r="F229" i="7"/>
  <c r="E229" i="7"/>
  <c r="E228" i="7"/>
  <c r="F228" i="7" s="1"/>
  <c r="E227" i="7"/>
  <c r="F227" i="7" s="1"/>
  <c r="G227" i="7" s="1"/>
  <c r="F226" i="7"/>
  <c r="E226" i="7"/>
  <c r="E225" i="7"/>
  <c r="F225" i="7" s="1"/>
  <c r="E224" i="7"/>
  <c r="F224" i="7" s="1"/>
  <c r="G224" i="7" s="1"/>
  <c r="F223" i="7"/>
  <c r="E223" i="7"/>
  <c r="E222" i="7"/>
  <c r="F222" i="7" s="1"/>
  <c r="E221" i="7"/>
  <c r="F221" i="7" s="1"/>
  <c r="G221" i="7" s="1"/>
  <c r="F220" i="7"/>
  <c r="E220" i="7"/>
  <c r="E219" i="7"/>
  <c r="F219" i="7" s="1"/>
  <c r="H218" i="7"/>
  <c r="E218" i="7"/>
  <c r="F218" i="7" s="1"/>
  <c r="G218" i="7" s="1"/>
  <c r="F217" i="7"/>
  <c r="E217" i="7"/>
  <c r="E216" i="7"/>
  <c r="F216" i="7" s="1"/>
  <c r="E215" i="7"/>
  <c r="F215" i="7" s="1"/>
  <c r="G215" i="7" s="1"/>
  <c r="F214" i="7"/>
  <c r="E214" i="7"/>
  <c r="E213" i="7"/>
  <c r="F213" i="7" s="1"/>
  <c r="H212" i="7"/>
  <c r="E212" i="7"/>
  <c r="F212" i="7" s="1"/>
  <c r="G212" i="7" s="1"/>
  <c r="F211" i="7"/>
  <c r="E211" i="7"/>
  <c r="E210" i="7"/>
  <c r="F210" i="7" s="1"/>
  <c r="E209" i="7"/>
  <c r="F209" i="7" s="1"/>
  <c r="G209" i="7" s="1"/>
  <c r="F208" i="7"/>
  <c r="E208" i="7"/>
  <c r="E207" i="7"/>
  <c r="F207" i="7" s="1"/>
  <c r="E206" i="7"/>
  <c r="F206" i="7" s="1"/>
  <c r="G206" i="7" s="1"/>
  <c r="F205" i="7"/>
  <c r="E205" i="7"/>
  <c r="E204" i="7"/>
  <c r="F204" i="7" s="1"/>
  <c r="E203" i="7"/>
  <c r="F203" i="7" s="1"/>
  <c r="G203" i="7" s="1"/>
  <c r="F202" i="7"/>
  <c r="E202" i="7"/>
  <c r="E201" i="7"/>
  <c r="F201" i="7" s="1"/>
  <c r="H200" i="7"/>
  <c r="E200" i="7"/>
  <c r="F200" i="7" s="1"/>
  <c r="G200" i="7" s="1"/>
  <c r="F199" i="7"/>
  <c r="E199" i="7"/>
  <c r="E198" i="7"/>
  <c r="F198" i="7" s="1"/>
  <c r="E197" i="7"/>
  <c r="F197" i="7" s="1"/>
  <c r="G197" i="7" s="1"/>
  <c r="F196" i="7"/>
  <c r="E196" i="7"/>
  <c r="E195" i="7"/>
  <c r="F195" i="7" s="1"/>
  <c r="H194" i="7"/>
  <c r="E194" i="7"/>
  <c r="F194" i="7" s="1"/>
  <c r="G194" i="7" s="1"/>
  <c r="F193" i="7"/>
  <c r="E193" i="7"/>
  <c r="E192" i="7"/>
  <c r="F192" i="7" s="1"/>
  <c r="E191" i="7"/>
  <c r="F191" i="7" s="1"/>
  <c r="G191" i="7" s="1"/>
  <c r="F190" i="7"/>
  <c r="E190" i="7"/>
  <c r="E189" i="7"/>
  <c r="F189" i="7" s="1"/>
  <c r="E188" i="7"/>
  <c r="F188" i="7" s="1"/>
  <c r="G188" i="7" s="1"/>
  <c r="F187" i="7"/>
  <c r="E187" i="7"/>
  <c r="E186" i="7"/>
  <c r="F186" i="7" s="1"/>
  <c r="E185" i="7"/>
  <c r="F185" i="7" s="1"/>
  <c r="G185" i="7" s="1"/>
  <c r="F184" i="7"/>
  <c r="E184" i="7"/>
  <c r="E183" i="7"/>
  <c r="F183" i="7" s="1"/>
  <c r="H182" i="7"/>
  <c r="E182" i="7"/>
  <c r="F182" i="7" s="1"/>
  <c r="G182" i="7" s="1"/>
  <c r="F181" i="7"/>
  <c r="E181" i="7"/>
  <c r="E180" i="7"/>
  <c r="F180" i="7" s="1"/>
  <c r="E179" i="7"/>
  <c r="F179" i="7" s="1"/>
  <c r="G179" i="7" s="1"/>
  <c r="F178" i="7"/>
  <c r="E178" i="7"/>
  <c r="E177" i="7"/>
  <c r="F177" i="7" s="1"/>
  <c r="H176" i="7"/>
  <c r="E176" i="7"/>
  <c r="F176" i="7" s="1"/>
  <c r="G176" i="7" s="1"/>
  <c r="F175" i="7"/>
  <c r="E175" i="7"/>
  <c r="E174" i="7"/>
  <c r="F174" i="7" s="1"/>
  <c r="E173" i="7"/>
  <c r="F173" i="7" s="1"/>
  <c r="G173" i="7" s="1"/>
  <c r="F172" i="7"/>
  <c r="E172" i="7"/>
  <c r="E171" i="7"/>
  <c r="F171" i="7" s="1"/>
  <c r="E170" i="7"/>
  <c r="F170" i="7" s="1"/>
  <c r="G170" i="7" s="1"/>
  <c r="F169" i="7"/>
  <c r="E169" i="7"/>
  <c r="E168" i="7"/>
  <c r="F168" i="7" s="1"/>
  <c r="E167" i="7"/>
  <c r="F167" i="7" s="1"/>
  <c r="G167" i="7" s="1"/>
  <c r="F166" i="7"/>
  <c r="E166" i="7"/>
  <c r="E165" i="7"/>
  <c r="F165" i="7" s="1"/>
  <c r="H164" i="7"/>
  <c r="E164" i="7"/>
  <c r="F164" i="7" s="1"/>
  <c r="G164" i="7" s="1"/>
  <c r="F163" i="7"/>
  <c r="E163" i="7"/>
  <c r="E162" i="7"/>
  <c r="F162" i="7" s="1"/>
  <c r="E161" i="7"/>
  <c r="F161" i="7" s="1"/>
  <c r="G161" i="7" s="1"/>
  <c r="F160" i="7"/>
  <c r="E160" i="7"/>
  <c r="E159" i="7"/>
  <c r="F159" i="7" s="1"/>
  <c r="H158" i="7"/>
  <c r="E158" i="7"/>
  <c r="F158" i="7" s="1"/>
  <c r="G158" i="7" s="1"/>
  <c r="F157" i="7"/>
  <c r="E157" i="7"/>
  <c r="E156" i="7"/>
  <c r="F156" i="7" s="1"/>
  <c r="E155" i="7"/>
  <c r="F155" i="7" s="1"/>
  <c r="G155" i="7" s="1"/>
  <c r="F154" i="7"/>
  <c r="E154" i="7"/>
  <c r="E153" i="7"/>
  <c r="F153" i="7" s="1"/>
  <c r="E152" i="7"/>
  <c r="F152" i="7" s="1"/>
  <c r="G152" i="7" s="1"/>
  <c r="F151" i="7"/>
  <c r="E151" i="7"/>
  <c r="E150" i="7"/>
  <c r="F150" i="7" s="1"/>
  <c r="E149" i="7"/>
  <c r="F149" i="7" s="1"/>
  <c r="G149" i="7" s="1"/>
  <c r="F148" i="7"/>
  <c r="E148" i="7"/>
  <c r="E147" i="7"/>
  <c r="F147" i="7" s="1"/>
  <c r="H146" i="7"/>
  <c r="E146" i="7"/>
  <c r="F146" i="7" s="1"/>
  <c r="G146" i="7" s="1"/>
  <c r="F145" i="7"/>
  <c r="E145" i="7"/>
  <c r="E144" i="7"/>
  <c r="F144" i="7" s="1"/>
  <c r="E143" i="7"/>
  <c r="F143" i="7" s="1"/>
  <c r="G143" i="7" s="1"/>
  <c r="F142" i="7"/>
  <c r="E142" i="7"/>
  <c r="E141" i="7"/>
  <c r="F141" i="7" s="1"/>
  <c r="H140" i="7"/>
  <c r="E140" i="7"/>
  <c r="F140" i="7" s="1"/>
  <c r="G140" i="7" s="1"/>
  <c r="F139" i="7"/>
  <c r="E139" i="7"/>
  <c r="E138" i="7"/>
  <c r="F138" i="7" s="1"/>
  <c r="E137" i="7"/>
  <c r="F137" i="7" s="1"/>
  <c r="G137" i="7" s="1"/>
  <c r="F136" i="7"/>
  <c r="E136" i="7"/>
  <c r="E135" i="7"/>
  <c r="F135" i="7" s="1"/>
  <c r="E134" i="7"/>
  <c r="F134" i="7" s="1"/>
  <c r="G134" i="7" s="1"/>
  <c r="F133" i="7"/>
  <c r="E133" i="7"/>
  <c r="E132" i="7"/>
  <c r="F132" i="7" s="1"/>
  <c r="E131" i="7"/>
  <c r="F131" i="7" s="1"/>
  <c r="G131" i="7" s="1"/>
  <c r="F130" i="7"/>
  <c r="E130" i="7"/>
  <c r="E129" i="7"/>
  <c r="F129" i="7" s="1"/>
  <c r="E128" i="7"/>
  <c r="F128" i="7" s="1"/>
  <c r="G128" i="7" s="1"/>
  <c r="F127" i="7"/>
  <c r="E127" i="7"/>
  <c r="E126" i="7"/>
  <c r="F126" i="7" s="1"/>
  <c r="E125" i="7"/>
  <c r="F125" i="7" s="1"/>
  <c r="G125" i="7" s="1"/>
  <c r="F124" i="7"/>
  <c r="E124" i="7"/>
  <c r="E123" i="7"/>
  <c r="F123" i="7" s="1"/>
  <c r="E122" i="7"/>
  <c r="F122" i="7" s="1"/>
  <c r="G122" i="7" s="1"/>
  <c r="F121" i="7"/>
  <c r="E121" i="7"/>
  <c r="E120" i="7"/>
  <c r="F120" i="7" s="1"/>
  <c r="E119" i="7"/>
  <c r="F119" i="7" s="1"/>
  <c r="G119" i="7" s="1"/>
  <c r="F118" i="7"/>
  <c r="E118" i="7"/>
  <c r="E117" i="7"/>
  <c r="F117" i="7" s="1"/>
  <c r="E116" i="7"/>
  <c r="F116" i="7" s="1"/>
  <c r="G116" i="7" s="1"/>
  <c r="F115" i="7"/>
  <c r="E115" i="7"/>
  <c r="E114" i="7"/>
  <c r="F114" i="7" s="1"/>
  <c r="E113" i="7"/>
  <c r="F113" i="7" s="1"/>
  <c r="G113" i="7" s="1"/>
  <c r="F112" i="7"/>
  <c r="E112" i="7"/>
  <c r="E111" i="7"/>
  <c r="F111" i="7" s="1"/>
  <c r="E110" i="7"/>
  <c r="F110" i="7" s="1"/>
  <c r="G110" i="7" s="1"/>
  <c r="F109" i="7"/>
  <c r="E109" i="7"/>
  <c r="E108" i="7"/>
  <c r="F108" i="7" s="1"/>
  <c r="E107" i="7"/>
  <c r="F107" i="7" s="1"/>
  <c r="G107" i="7" s="1"/>
  <c r="F106" i="7"/>
  <c r="E106" i="7"/>
  <c r="E105" i="7"/>
  <c r="F105" i="7" s="1"/>
  <c r="E104" i="7"/>
  <c r="F104" i="7" s="1"/>
  <c r="G104" i="7" s="1"/>
  <c r="F103" i="7"/>
  <c r="E103" i="7"/>
  <c r="E102" i="7"/>
  <c r="F102" i="7" s="1"/>
  <c r="E101" i="7"/>
  <c r="F101" i="7" s="1"/>
  <c r="G101" i="7" s="1"/>
  <c r="F100" i="7"/>
  <c r="E100" i="7"/>
  <c r="E99" i="7"/>
  <c r="F99" i="7" s="1"/>
  <c r="E98" i="7"/>
  <c r="F98" i="7" s="1"/>
  <c r="G98" i="7" s="1"/>
  <c r="F97" i="7"/>
  <c r="E97" i="7"/>
  <c r="E96" i="7"/>
  <c r="F96" i="7" s="1"/>
  <c r="E95" i="7"/>
  <c r="F95" i="7" s="1"/>
  <c r="G95" i="7" s="1"/>
  <c r="F94" i="7"/>
  <c r="E94" i="7"/>
  <c r="E93" i="7"/>
  <c r="F93" i="7" s="1"/>
  <c r="E92" i="7"/>
  <c r="F92" i="7" s="1"/>
  <c r="G92" i="7" s="1"/>
  <c r="F91" i="7"/>
  <c r="E91" i="7"/>
  <c r="E90" i="7"/>
  <c r="F90" i="7" s="1"/>
  <c r="E89" i="7"/>
  <c r="F89" i="7" s="1"/>
  <c r="G89" i="7" s="1"/>
  <c r="F88" i="7"/>
  <c r="E88" i="7"/>
  <c r="E87" i="7"/>
  <c r="F87" i="7" s="1"/>
  <c r="E86" i="7"/>
  <c r="F86" i="7" s="1"/>
  <c r="G86" i="7" s="1"/>
  <c r="F85" i="7"/>
  <c r="E85" i="7"/>
  <c r="E84" i="7"/>
  <c r="F84" i="7" s="1"/>
  <c r="E83" i="7"/>
  <c r="F83" i="7" s="1"/>
  <c r="G83" i="7" s="1"/>
  <c r="F82" i="7"/>
  <c r="E82" i="7"/>
  <c r="E81" i="7"/>
  <c r="F81" i="7" s="1"/>
  <c r="E80" i="7"/>
  <c r="F80" i="7" s="1"/>
  <c r="G80" i="7" s="1"/>
  <c r="F79" i="7"/>
  <c r="E79" i="7"/>
  <c r="E78" i="7"/>
  <c r="F78" i="7" s="1"/>
  <c r="E77" i="7"/>
  <c r="F77" i="7" s="1"/>
  <c r="G77" i="7" s="1"/>
  <c r="F76" i="7"/>
  <c r="E76" i="7"/>
  <c r="E75" i="7"/>
  <c r="F75" i="7" s="1"/>
  <c r="E74" i="7"/>
  <c r="F74" i="7" s="1"/>
  <c r="G74" i="7" s="1"/>
  <c r="E73" i="7"/>
  <c r="F73" i="7" s="1"/>
  <c r="E72" i="7"/>
  <c r="F72" i="7" s="1"/>
  <c r="E71" i="7"/>
  <c r="F71" i="7" s="1"/>
  <c r="G71" i="7" s="1"/>
  <c r="E70" i="7"/>
  <c r="F70" i="7" s="1"/>
  <c r="E69" i="7"/>
  <c r="F69" i="7" s="1"/>
  <c r="E68" i="7"/>
  <c r="F68" i="7" s="1"/>
  <c r="G68" i="7" s="1"/>
  <c r="F67" i="7"/>
  <c r="H67" i="7" s="1"/>
  <c r="E67" i="7"/>
  <c r="E66" i="7"/>
  <c r="F66" i="7" s="1"/>
  <c r="H65" i="7"/>
  <c r="E65" i="7"/>
  <c r="F65" i="7" s="1"/>
  <c r="G65" i="7" s="1"/>
  <c r="E64" i="7"/>
  <c r="F64" i="7" s="1"/>
  <c r="F63" i="7"/>
  <c r="H63" i="7" s="1"/>
  <c r="E63" i="7"/>
  <c r="H62" i="7"/>
  <c r="E62" i="7"/>
  <c r="F62" i="7" s="1"/>
  <c r="G62" i="7" s="1"/>
  <c r="E61" i="7"/>
  <c r="F61" i="7" s="1"/>
  <c r="F60" i="7"/>
  <c r="H60" i="7" s="1"/>
  <c r="E60" i="7"/>
  <c r="E59" i="7"/>
  <c r="F59" i="7" s="1"/>
  <c r="G59" i="7" s="1"/>
  <c r="E58" i="7"/>
  <c r="F58" i="7" s="1"/>
  <c r="E57" i="7"/>
  <c r="F57" i="7" s="1"/>
  <c r="H56" i="7"/>
  <c r="E56" i="7"/>
  <c r="F56" i="7" s="1"/>
  <c r="G56" i="7" s="1"/>
  <c r="E55" i="7"/>
  <c r="F55" i="7" s="1"/>
  <c r="F54" i="7"/>
  <c r="H54" i="7" s="1"/>
  <c r="E54" i="7"/>
  <c r="H53" i="7"/>
  <c r="E53" i="7"/>
  <c r="F53" i="7" s="1"/>
  <c r="G53" i="7" s="1"/>
  <c r="E52" i="7"/>
  <c r="F52" i="7" s="1"/>
  <c r="F51" i="7"/>
  <c r="H51" i="7" s="1"/>
  <c r="E51" i="7"/>
  <c r="E50" i="7"/>
  <c r="F50" i="7" s="1"/>
  <c r="H50" i="7" s="1"/>
  <c r="F49" i="7"/>
  <c r="H49" i="7" s="1"/>
  <c r="E49" i="7"/>
  <c r="E48" i="7"/>
  <c r="F48" i="7" s="1"/>
  <c r="H47" i="7"/>
  <c r="G47" i="7"/>
  <c r="E47" i="7"/>
  <c r="F47" i="7" s="1"/>
  <c r="E46" i="7"/>
  <c r="F46" i="7" s="1"/>
  <c r="F45" i="7"/>
  <c r="H45" i="7" s="1"/>
  <c r="E45" i="7"/>
  <c r="F44" i="7"/>
  <c r="G44" i="7" s="1"/>
  <c r="E44" i="7"/>
  <c r="E43" i="7"/>
  <c r="F43" i="7" s="1"/>
  <c r="H42" i="7"/>
  <c r="F42" i="7"/>
  <c r="G42" i="7" s="1"/>
  <c r="E42" i="7"/>
  <c r="F41" i="7"/>
  <c r="H41" i="7" s="1"/>
  <c r="E41" i="7"/>
  <c r="E40" i="7"/>
  <c r="F40" i="7" s="1"/>
  <c r="H39" i="7"/>
  <c r="F39" i="7"/>
  <c r="G39" i="7" s="1"/>
  <c r="E39" i="7"/>
  <c r="F38" i="7"/>
  <c r="G38" i="7" s="1"/>
  <c r="E38" i="7"/>
  <c r="E37" i="7"/>
  <c r="F37" i="7" s="1"/>
  <c r="H36" i="7"/>
  <c r="F36" i="7"/>
  <c r="G36" i="7" s="1"/>
  <c r="E36" i="7"/>
  <c r="F35" i="7"/>
  <c r="H35" i="7" s="1"/>
  <c r="E35" i="7"/>
  <c r="E34" i="7"/>
  <c r="F34" i="7" s="1"/>
  <c r="H33" i="7"/>
  <c r="F33" i="7"/>
  <c r="G33" i="7" s="1"/>
  <c r="E33" i="7"/>
  <c r="F32" i="7"/>
  <c r="G32" i="7" s="1"/>
  <c r="E32" i="7"/>
  <c r="E31" i="7"/>
  <c r="F31" i="7" s="1"/>
  <c r="H30" i="7"/>
  <c r="F30" i="7"/>
  <c r="G30" i="7" s="1"/>
  <c r="E30" i="7"/>
  <c r="F29" i="7"/>
  <c r="H29" i="7" s="1"/>
  <c r="E29" i="7"/>
  <c r="E28" i="7"/>
  <c r="F28" i="7" s="1"/>
  <c r="H27" i="7"/>
  <c r="F27" i="7"/>
  <c r="G27" i="7" s="1"/>
  <c r="E27" i="7"/>
  <c r="F26" i="7"/>
  <c r="G26" i="7" s="1"/>
  <c r="E26" i="7"/>
  <c r="E25" i="7"/>
  <c r="F25" i="7" s="1"/>
  <c r="H24" i="7"/>
  <c r="F24" i="7"/>
  <c r="G24" i="7" s="1"/>
  <c r="E24" i="7"/>
  <c r="F23" i="7"/>
  <c r="H23" i="7" s="1"/>
  <c r="E23" i="7"/>
  <c r="E22" i="7"/>
  <c r="F22" i="7" s="1"/>
  <c r="H21" i="7"/>
  <c r="F21" i="7"/>
  <c r="G21" i="7" s="1"/>
  <c r="E21" i="7"/>
  <c r="F20" i="7"/>
  <c r="G20" i="7" s="1"/>
  <c r="E20" i="7"/>
  <c r="E19" i="7"/>
  <c r="F19" i="7" s="1"/>
  <c r="H18" i="7"/>
  <c r="F18" i="7"/>
  <c r="G18" i="7" s="1"/>
  <c r="E18" i="7"/>
  <c r="F17" i="7"/>
  <c r="H17" i="7" s="1"/>
  <c r="E17" i="7"/>
  <c r="E16" i="7"/>
  <c r="F16" i="7" s="1"/>
  <c r="H15" i="7"/>
  <c r="F15" i="7"/>
  <c r="G15" i="7" s="1"/>
  <c r="E15" i="7"/>
  <c r="F14" i="7"/>
  <c r="G14" i="7" s="1"/>
  <c r="E14" i="7"/>
  <c r="E13" i="7"/>
  <c r="F13" i="7" s="1"/>
  <c r="H12" i="7"/>
  <c r="F12" i="7"/>
  <c r="G12" i="7" s="1"/>
  <c r="E12" i="7"/>
  <c r="F11" i="7"/>
  <c r="H11" i="7" s="1"/>
  <c r="E11" i="7"/>
  <c r="E10" i="7"/>
  <c r="F10" i="7" s="1"/>
  <c r="H9" i="7"/>
  <c r="F9" i="7"/>
  <c r="G9" i="7" s="1"/>
  <c r="E9" i="7"/>
  <c r="F8" i="7"/>
  <c r="G8" i="7" s="1"/>
  <c r="E8" i="7"/>
  <c r="E7" i="7"/>
  <c r="F7" i="7" s="1"/>
  <c r="H6" i="7"/>
  <c r="F6" i="7"/>
  <c r="G6" i="7" s="1"/>
  <c r="E6" i="7"/>
  <c r="F5" i="7"/>
  <c r="H5" i="7" s="1"/>
  <c r="E5" i="7"/>
  <c r="E4" i="7"/>
  <c r="F4" i="7" s="1"/>
  <c r="H3" i="7"/>
  <c r="F3" i="7"/>
  <c r="E3" i="7"/>
  <c r="J3" i="7" l="1"/>
  <c r="K3" i="7" s="1"/>
  <c r="L3" i="7" s="1"/>
  <c r="P21" i="7"/>
  <c r="S12" i="7"/>
  <c r="H7" i="7"/>
  <c r="G7" i="7"/>
  <c r="H13" i="7"/>
  <c r="G13" i="7"/>
  <c r="H19" i="7"/>
  <c r="G19" i="7"/>
  <c r="H25" i="7"/>
  <c r="G25" i="7"/>
  <c r="H31" i="7"/>
  <c r="G31" i="7"/>
  <c r="H37" i="7"/>
  <c r="G37" i="7"/>
  <c r="H43" i="7"/>
  <c r="G43" i="7"/>
  <c r="H58" i="7"/>
  <c r="G58" i="7"/>
  <c r="H66" i="7"/>
  <c r="G66" i="7"/>
  <c r="H57" i="7"/>
  <c r="G57" i="7"/>
  <c r="H52" i="7"/>
  <c r="G52" i="7"/>
  <c r="H61" i="7"/>
  <c r="G61" i="7"/>
  <c r="H69" i="7"/>
  <c r="G69" i="7"/>
  <c r="H78" i="7"/>
  <c r="G78" i="7"/>
  <c r="H87" i="7"/>
  <c r="G87" i="7"/>
  <c r="H96" i="7"/>
  <c r="G96" i="7"/>
  <c r="H105" i="7"/>
  <c r="G105" i="7"/>
  <c r="H114" i="7"/>
  <c r="G114" i="7"/>
  <c r="H123" i="7"/>
  <c r="G123" i="7"/>
  <c r="H132" i="7"/>
  <c r="G132" i="7"/>
  <c r="H46" i="7"/>
  <c r="G46" i="7"/>
  <c r="H70" i="7"/>
  <c r="G70" i="7"/>
  <c r="H4" i="7"/>
  <c r="G4" i="7"/>
  <c r="H10" i="7"/>
  <c r="G10" i="7"/>
  <c r="H16" i="7"/>
  <c r="G16" i="7"/>
  <c r="H22" i="7"/>
  <c r="G22" i="7"/>
  <c r="H28" i="7"/>
  <c r="G28" i="7"/>
  <c r="H34" i="7"/>
  <c r="G34" i="7"/>
  <c r="H40" i="7"/>
  <c r="G40" i="7"/>
  <c r="H81" i="7"/>
  <c r="G81" i="7"/>
  <c r="H90" i="7"/>
  <c r="G90" i="7"/>
  <c r="H99" i="7"/>
  <c r="G99" i="7"/>
  <c r="H108" i="7"/>
  <c r="G108" i="7"/>
  <c r="H117" i="7"/>
  <c r="G117" i="7"/>
  <c r="H126" i="7"/>
  <c r="G126" i="7"/>
  <c r="H135" i="7"/>
  <c r="G135" i="7"/>
  <c r="H72" i="7"/>
  <c r="G72" i="7"/>
  <c r="H55" i="7"/>
  <c r="G55" i="7"/>
  <c r="H73" i="7"/>
  <c r="G73" i="7"/>
  <c r="H48" i="7"/>
  <c r="G48" i="7"/>
  <c r="H64" i="7"/>
  <c r="G64" i="7"/>
  <c r="H75" i="7"/>
  <c r="G75" i="7"/>
  <c r="H84" i="7"/>
  <c r="G84" i="7"/>
  <c r="H93" i="7"/>
  <c r="G93" i="7"/>
  <c r="H102" i="7"/>
  <c r="G102" i="7"/>
  <c r="H111" i="7"/>
  <c r="G111" i="7"/>
  <c r="H120" i="7"/>
  <c r="G120" i="7"/>
  <c r="H129" i="7"/>
  <c r="G129" i="7"/>
  <c r="H169" i="7"/>
  <c r="G169" i="7"/>
  <c r="H205" i="7"/>
  <c r="G205" i="7"/>
  <c r="H241" i="7"/>
  <c r="G241" i="7"/>
  <c r="G50" i="7"/>
  <c r="G63" i="7"/>
  <c r="H68" i="7"/>
  <c r="H74" i="7"/>
  <c r="H86" i="7"/>
  <c r="H92" i="7"/>
  <c r="H98" i="7"/>
  <c r="H110" i="7"/>
  <c r="H122" i="7"/>
  <c r="H134" i="7"/>
  <c r="H148" i="7"/>
  <c r="G148" i="7"/>
  <c r="H184" i="7"/>
  <c r="G184" i="7"/>
  <c r="H220" i="7"/>
  <c r="G220" i="7"/>
  <c r="H256" i="7"/>
  <c r="G256" i="7"/>
  <c r="H272" i="7"/>
  <c r="G272" i="7"/>
  <c r="H299" i="7"/>
  <c r="G299" i="7"/>
  <c r="H59" i="7"/>
  <c r="H156" i="7"/>
  <c r="G156" i="7"/>
  <c r="H163" i="7"/>
  <c r="G163" i="7"/>
  <c r="H170" i="7"/>
  <c r="H192" i="7"/>
  <c r="G192" i="7"/>
  <c r="H199" i="7"/>
  <c r="G199" i="7"/>
  <c r="H206" i="7"/>
  <c r="H228" i="7"/>
  <c r="G228" i="7"/>
  <c r="H235" i="7"/>
  <c r="G235" i="7"/>
  <c r="H242" i="7"/>
  <c r="H264" i="7"/>
  <c r="G264" i="7"/>
  <c r="H273" i="7"/>
  <c r="G273" i="7"/>
  <c r="H282" i="7"/>
  <c r="G282" i="7"/>
  <c r="H291" i="7"/>
  <c r="G291" i="7"/>
  <c r="H142" i="7"/>
  <c r="G142" i="7"/>
  <c r="H149" i="7"/>
  <c r="H171" i="7"/>
  <c r="G171" i="7"/>
  <c r="H178" i="7"/>
  <c r="G178" i="7"/>
  <c r="H185" i="7"/>
  <c r="H207" i="7"/>
  <c r="G207" i="7"/>
  <c r="H214" i="7"/>
  <c r="G214" i="7"/>
  <c r="H221" i="7"/>
  <c r="H243" i="7"/>
  <c r="G243" i="7"/>
  <c r="H250" i="7"/>
  <c r="G250" i="7"/>
  <c r="H257" i="7"/>
  <c r="H162" i="7"/>
  <c r="G162" i="7"/>
  <c r="H198" i="7"/>
  <c r="G198" i="7"/>
  <c r="H234" i="7"/>
  <c r="G234" i="7"/>
  <c r="G54" i="7"/>
  <c r="H80" i="7"/>
  <c r="H104" i="7"/>
  <c r="H116" i="7"/>
  <c r="H128" i="7"/>
  <c r="H141" i="7"/>
  <c r="G141" i="7"/>
  <c r="H155" i="7"/>
  <c r="H177" i="7"/>
  <c r="G177" i="7"/>
  <c r="H191" i="7"/>
  <c r="H213" i="7"/>
  <c r="G213" i="7"/>
  <c r="H227" i="7"/>
  <c r="H249" i="7"/>
  <c r="G249" i="7"/>
  <c r="H263" i="7"/>
  <c r="H281" i="7"/>
  <c r="G281" i="7"/>
  <c r="H290" i="7"/>
  <c r="G290" i="7"/>
  <c r="H150" i="7"/>
  <c r="G150" i="7"/>
  <c r="H157" i="7"/>
  <c r="G157" i="7"/>
  <c r="H186" i="7"/>
  <c r="G186" i="7"/>
  <c r="H193" i="7"/>
  <c r="G193" i="7"/>
  <c r="H222" i="7"/>
  <c r="G222" i="7"/>
  <c r="H229" i="7"/>
  <c r="G229" i="7"/>
  <c r="H258" i="7"/>
  <c r="G258" i="7"/>
  <c r="H265" i="7"/>
  <c r="G265" i="7"/>
  <c r="H274" i="7"/>
  <c r="G274" i="7"/>
  <c r="H283" i="7"/>
  <c r="G283" i="7"/>
  <c r="G51" i="7"/>
  <c r="G60" i="7"/>
  <c r="H76" i="7"/>
  <c r="G76" i="7"/>
  <c r="H82" i="7"/>
  <c r="G82" i="7"/>
  <c r="H88" i="7"/>
  <c r="G88" i="7"/>
  <c r="H94" i="7"/>
  <c r="G94" i="7"/>
  <c r="H100" i="7"/>
  <c r="G100" i="7"/>
  <c r="H106" i="7"/>
  <c r="G106" i="7"/>
  <c r="H112" i="7"/>
  <c r="G112" i="7"/>
  <c r="H118" i="7"/>
  <c r="G118" i="7"/>
  <c r="H124" i="7"/>
  <c r="G124" i="7"/>
  <c r="H130" i="7"/>
  <c r="G130" i="7"/>
  <c r="H136" i="7"/>
  <c r="G136" i="7"/>
  <c r="H143" i="7"/>
  <c r="H165" i="7"/>
  <c r="G165" i="7"/>
  <c r="H172" i="7"/>
  <c r="G172" i="7"/>
  <c r="H179" i="7"/>
  <c r="H201" i="7"/>
  <c r="G201" i="7"/>
  <c r="H208" i="7"/>
  <c r="G208" i="7"/>
  <c r="H215" i="7"/>
  <c r="H237" i="7"/>
  <c r="G237" i="7"/>
  <c r="H244" i="7"/>
  <c r="G244" i="7"/>
  <c r="H251" i="7"/>
  <c r="H266" i="7"/>
  <c r="G266" i="7"/>
  <c r="H275" i="7"/>
  <c r="G275" i="7"/>
  <c r="H284" i="7"/>
  <c r="G284" i="7"/>
  <c r="H293" i="7"/>
  <c r="G293" i="7"/>
  <c r="H151" i="7"/>
  <c r="G151" i="7"/>
  <c r="H187" i="7"/>
  <c r="G187" i="7"/>
  <c r="H285" i="7"/>
  <c r="G285" i="7"/>
  <c r="G5" i="7"/>
  <c r="G11" i="7"/>
  <c r="G17" i="7"/>
  <c r="G23" i="7"/>
  <c r="G29" i="7"/>
  <c r="G35" i="7"/>
  <c r="G41" i="7"/>
  <c r="H77" i="7"/>
  <c r="H89" i="7"/>
  <c r="H101" i="7"/>
  <c r="H113" i="7"/>
  <c r="H125" i="7"/>
  <c r="H137" i="7"/>
  <c r="H159" i="7"/>
  <c r="G159" i="7"/>
  <c r="H173" i="7"/>
  <c r="H202" i="7"/>
  <c r="G202" i="7"/>
  <c r="H238" i="7"/>
  <c r="G238" i="7"/>
  <c r="H245" i="7"/>
  <c r="H8" i="7"/>
  <c r="H14" i="7"/>
  <c r="H20" i="7"/>
  <c r="H26" i="7"/>
  <c r="H32" i="7"/>
  <c r="H38" i="7"/>
  <c r="H44" i="7"/>
  <c r="H138" i="7"/>
  <c r="G138" i="7"/>
  <c r="H145" i="7"/>
  <c r="G145" i="7"/>
  <c r="H152" i="7"/>
  <c r="H174" i="7"/>
  <c r="G174" i="7"/>
  <c r="H181" i="7"/>
  <c r="G181" i="7"/>
  <c r="H188" i="7"/>
  <c r="H210" i="7"/>
  <c r="G210" i="7"/>
  <c r="H217" i="7"/>
  <c r="G217" i="7"/>
  <c r="H224" i="7"/>
  <c r="H246" i="7"/>
  <c r="G246" i="7"/>
  <c r="H253" i="7"/>
  <c r="G253" i="7"/>
  <c r="H260" i="7"/>
  <c r="H268" i="7"/>
  <c r="G268" i="7"/>
  <c r="H277" i="7"/>
  <c r="G277" i="7"/>
  <c r="H286" i="7"/>
  <c r="G286" i="7"/>
  <c r="H271" i="7"/>
  <c r="G271" i="7"/>
  <c r="H144" i="7"/>
  <c r="G144" i="7"/>
  <c r="H180" i="7"/>
  <c r="G180" i="7"/>
  <c r="H216" i="7"/>
  <c r="G216" i="7"/>
  <c r="H223" i="7"/>
  <c r="G223" i="7"/>
  <c r="H252" i="7"/>
  <c r="G252" i="7"/>
  <c r="H259" i="7"/>
  <c r="G259" i="7"/>
  <c r="H267" i="7"/>
  <c r="G267" i="7"/>
  <c r="H294" i="7"/>
  <c r="G294" i="7"/>
  <c r="H71" i="7"/>
  <c r="H83" i="7"/>
  <c r="H95" i="7"/>
  <c r="H107" i="7"/>
  <c r="H119" i="7"/>
  <c r="H131" i="7"/>
  <c r="H166" i="7"/>
  <c r="G166" i="7"/>
  <c r="H195" i="7"/>
  <c r="G195" i="7"/>
  <c r="H209" i="7"/>
  <c r="H231" i="7"/>
  <c r="G231" i="7"/>
  <c r="H153" i="7"/>
  <c r="G153" i="7"/>
  <c r="H160" i="7"/>
  <c r="G160" i="7"/>
  <c r="H167" i="7"/>
  <c r="H189" i="7"/>
  <c r="G189" i="7"/>
  <c r="H196" i="7"/>
  <c r="G196" i="7"/>
  <c r="H203" i="7"/>
  <c r="H225" i="7"/>
  <c r="G225" i="7"/>
  <c r="H232" i="7"/>
  <c r="G232" i="7"/>
  <c r="H239" i="7"/>
  <c r="H261" i="7"/>
  <c r="G261" i="7"/>
  <c r="H269" i="7"/>
  <c r="G269" i="7"/>
  <c r="H278" i="7"/>
  <c r="G278" i="7"/>
  <c r="H287" i="7"/>
  <c r="G287" i="7"/>
  <c r="H296" i="7"/>
  <c r="G296" i="7"/>
  <c r="H280" i="7"/>
  <c r="G280" i="7"/>
  <c r="H276" i="7"/>
  <c r="G276" i="7"/>
  <c r="H139" i="7"/>
  <c r="G139" i="7"/>
  <c r="H168" i="7"/>
  <c r="G168" i="7"/>
  <c r="H175" i="7"/>
  <c r="G175" i="7"/>
  <c r="H204" i="7"/>
  <c r="G204" i="7"/>
  <c r="H211" i="7"/>
  <c r="G211" i="7"/>
  <c r="H240" i="7"/>
  <c r="G240" i="7"/>
  <c r="H247" i="7"/>
  <c r="G247" i="7"/>
  <c r="H270" i="7"/>
  <c r="G270" i="7"/>
  <c r="H279" i="7"/>
  <c r="G279" i="7"/>
  <c r="H288" i="7"/>
  <c r="G288" i="7"/>
  <c r="H297" i="7"/>
  <c r="G297" i="7"/>
  <c r="G45" i="7"/>
  <c r="G49" i="7"/>
  <c r="G67" i="7"/>
  <c r="H79" i="7"/>
  <c r="G79" i="7"/>
  <c r="H85" i="7"/>
  <c r="G85" i="7"/>
  <c r="H91" i="7"/>
  <c r="G91" i="7"/>
  <c r="H97" i="7"/>
  <c r="G97" i="7"/>
  <c r="H103" i="7"/>
  <c r="G103" i="7"/>
  <c r="H109" i="7"/>
  <c r="G109" i="7"/>
  <c r="H115" i="7"/>
  <c r="G115" i="7"/>
  <c r="H121" i="7"/>
  <c r="G121" i="7"/>
  <c r="H127" i="7"/>
  <c r="G127" i="7"/>
  <c r="H133" i="7"/>
  <c r="G133" i="7"/>
  <c r="H147" i="7"/>
  <c r="G147" i="7"/>
  <c r="H154" i="7"/>
  <c r="G154" i="7"/>
  <c r="H161" i="7"/>
  <c r="H183" i="7"/>
  <c r="G183" i="7"/>
  <c r="H190" i="7"/>
  <c r="G190" i="7"/>
  <c r="H197" i="7"/>
  <c r="H219" i="7"/>
  <c r="G219" i="7"/>
  <c r="H226" i="7"/>
  <c r="G226" i="7"/>
  <c r="H233" i="7"/>
  <c r="H255" i="7"/>
  <c r="G255" i="7"/>
  <c r="H262" i="7"/>
  <c r="G262" i="7"/>
  <c r="G289" i="7"/>
  <c r="G292" i="7"/>
  <c r="G295" i="7"/>
  <c r="G298" i="7"/>
  <c r="J10" i="7" l="1"/>
  <c r="K10" i="7" s="1"/>
  <c r="L10" i="7" s="1"/>
  <c r="J23" i="7"/>
  <c r="K23" i="7" s="1"/>
  <c r="L23" i="7" s="1"/>
  <c r="J35" i="7"/>
  <c r="K35" i="7" s="1"/>
  <c r="L35" i="7" s="1"/>
  <c r="J47" i="7"/>
  <c r="K47" i="7" s="1"/>
  <c r="L47" i="7" s="1"/>
  <c r="J59" i="7"/>
  <c r="K59" i="7" s="1"/>
  <c r="L59" i="7" s="1"/>
  <c r="J71" i="7"/>
  <c r="K71" i="7" s="1"/>
  <c r="L71" i="7" s="1"/>
  <c r="J83" i="7"/>
  <c r="K83" i="7" s="1"/>
  <c r="L83" i="7" s="1"/>
  <c r="J95" i="7"/>
  <c r="K95" i="7" s="1"/>
  <c r="L95" i="7" s="1"/>
  <c r="J107" i="7"/>
  <c r="K107" i="7" s="1"/>
  <c r="L107" i="7" s="1"/>
  <c r="J119" i="7"/>
  <c r="K119" i="7" s="1"/>
  <c r="L119" i="7" s="1"/>
  <c r="J131" i="7"/>
  <c r="K131" i="7" s="1"/>
  <c r="L131" i="7" s="1"/>
  <c r="J143" i="7"/>
  <c r="K143" i="7" s="1"/>
  <c r="L143" i="7" s="1"/>
  <c r="J155" i="7"/>
  <c r="K155" i="7" s="1"/>
  <c r="L155" i="7" s="1"/>
  <c r="J167" i="7"/>
  <c r="K167" i="7" s="1"/>
  <c r="L167" i="7" s="1"/>
  <c r="J179" i="7"/>
  <c r="K179" i="7" s="1"/>
  <c r="L179" i="7" s="1"/>
  <c r="J191" i="7"/>
  <c r="K191" i="7" s="1"/>
  <c r="L191" i="7" s="1"/>
  <c r="J203" i="7"/>
  <c r="K203" i="7" s="1"/>
  <c r="L203" i="7" s="1"/>
  <c r="J215" i="7"/>
  <c r="K215" i="7" s="1"/>
  <c r="L215" i="7" s="1"/>
  <c r="J227" i="7"/>
  <c r="K227" i="7" s="1"/>
  <c r="L227" i="7" s="1"/>
  <c r="J239" i="7"/>
  <c r="K239" i="7" s="1"/>
  <c r="L239" i="7" s="1"/>
  <c r="J251" i="7"/>
  <c r="K251" i="7" s="1"/>
  <c r="L251" i="7" s="1"/>
  <c r="J263" i="7"/>
  <c r="K263" i="7" s="1"/>
  <c r="L263" i="7" s="1"/>
  <c r="J275" i="7"/>
  <c r="K275" i="7" s="1"/>
  <c r="L275" i="7" s="1"/>
  <c r="J287" i="7"/>
  <c r="K287" i="7" s="1"/>
  <c r="L287" i="7" s="1"/>
  <c r="J299" i="7"/>
  <c r="K299" i="7" s="1"/>
  <c r="L299" i="7" s="1"/>
  <c r="J230" i="7"/>
  <c r="K230" i="7" s="1"/>
  <c r="L230" i="7" s="1"/>
  <c r="J13" i="7"/>
  <c r="K13" i="7" s="1"/>
  <c r="L13" i="7" s="1"/>
  <c r="J11" i="7"/>
  <c r="K11" i="7" s="1"/>
  <c r="L11" i="7" s="1"/>
  <c r="J24" i="7"/>
  <c r="K24" i="7" s="1"/>
  <c r="L24" i="7" s="1"/>
  <c r="J36" i="7"/>
  <c r="K36" i="7" s="1"/>
  <c r="L36" i="7" s="1"/>
  <c r="J48" i="7"/>
  <c r="K48" i="7" s="1"/>
  <c r="L48" i="7" s="1"/>
  <c r="J60" i="7"/>
  <c r="K60" i="7" s="1"/>
  <c r="L60" i="7" s="1"/>
  <c r="J72" i="7"/>
  <c r="K72" i="7" s="1"/>
  <c r="L72" i="7" s="1"/>
  <c r="J84" i="7"/>
  <c r="K84" i="7" s="1"/>
  <c r="L84" i="7" s="1"/>
  <c r="J96" i="7"/>
  <c r="K96" i="7" s="1"/>
  <c r="L96" i="7" s="1"/>
  <c r="J108" i="7"/>
  <c r="K108" i="7" s="1"/>
  <c r="L108" i="7" s="1"/>
  <c r="J120" i="7"/>
  <c r="K120" i="7" s="1"/>
  <c r="L120" i="7" s="1"/>
  <c r="J132" i="7"/>
  <c r="K132" i="7" s="1"/>
  <c r="L132" i="7" s="1"/>
  <c r="J144" i="7"/>
  <c r="K144" i="7" s="1"/>
  <c r="L144" i="7" s="1"/>
  <c r="J156" i="7"/>
  <c r="K156" i="7" s="1"/>
  <c r="L156" i="7" s="1"/>
  <c r="J168" i="7"/>
  <c r="K168" i="7" s="1"/>
  <c r="L168" i="7" s="1"/>
  <c r="J180" i="7"/>
  <c r="K180" i="7" s="1"/>
  <c r="L180" i="7" s="1"/>
  <c r="J192" i="7"/>
  <c r="K192" i="7" s="1"/>
  <c r="L192" i="7" s="1"/>
  <c r="J204" i="7"/>
  <c r="K204" i="7" s="1"/>
  <c r="L204" i="7" s="1"/>
  <c r="J216" i="7"/>
  <c r="K216" i="7" s="1"/>
  <c r="L216" i="7" s="1"/>
  <c r="J228" i="7"/>
  <c r="K228" i="7" s="1"/>
  <c r="L228" i="7" s="1"/>
  <c r="J240" i="7"/>
  <c r="K240" i="7" s="1"/>
  <c r="L240" i="7" s="1"/>
  <c r="J252" i="7"/>
  <c r="K252" i="7" s="1"/>
  <c r="L252" i="7" s="1"/>
  <c r="J264" i="7"/>
  <c r="K264" i="7" s="1"/>
  <c r="L264" i="7" s="1"/>
  <c r="J276" i="7"/>
  <c r="K276" i="7" s="1"/>
  <c r="L276" i="7" s="1"/>
  <c r="J288" i="7"/>
  <c r="K288" i="7" s="1"/>
  <c r="L288" i="7" s="1"/>
  <c r="J206" i="7"/>
  <c r="K206" i="7" s="1"/>
  <c r="L206" i="7" s="1"/>
  <c r="J4" i="7"/>
  <c r="K4" i="7" s="1"/>
  <c r="L4" i="7" s="1"/>
  <c r="J12" i="7"/>
  <c r="K12" i="7" s="1"/>
  <c r="L12" i="7" s="1"/>
  <c r="J25" i="7"/>
  <c r="K25" i="7" s="1"/>
  <c r="L25" i="7" s="1"/>
  <c r="J37" i="7"/>
  <c r="K37" i="7" s="1"/>
  <c r="L37" i="7" s="1"/>
  <c r="J49" i="7"/>
  <c r="K49" i="7" s="1"/>
  <c r="L49" i="7" s="1"/>
  <c r="J61" i="7"/>
  <c r="K61" i="7" s="1"/>
  <c r="L61" i="7" s="1"/>
  <c r="J73" i="7"/>
  <c r="K73" i="7" s="1"/>
  <c r="L73" i="7" s="1"/>
  <c r="J85" i="7"/>
  <c r="K85" i="7" s="1"/>
  <c r="L85" i="7" s="1"/>
  <c r="J97" i="7"/>
  <c r="K97" i="7" s="1"/>
  <c r="L97" i="7" s="1"/>
  <c r="J109" i="7"/>
  <c r="K109" i="7" s="1"/>
  <c r="L109" i="7" s="1"/>
  <c r="J121" i="7"/>
  <c r="K121" i="7" s="1"/>
  <c r="L121" i="7" s="1"/>
  <c r="J133" i="7"/>
  <c r="K133" i="7" s="1"/>
  <c r="L133" i="7" s="1"/>
  <c r="J145" i="7"/>
  <c r="K145" i="7" s="1"/>
  <c r="L145" i="7" s="1"/>
  <c r="J157" i="7"/>
  <c r="K157" i="7" s="1"/>
  <c r="L157" i="7" s="1"/>
  <c r="J169" i="7"/>
  <c r="K169" i="7" s="1"/>
  <c r="L169" i="7" s="1"/>
  <c r="J181" i="7"/>
  <c r="K181" i="7" s="1"/>
  <c r="L181" i="7" s="1"/>
  <c r="J193" i="7"/>
  <c r="K193" i="7" s="1"/>
  <c r="L193" i="7" s="1"/>
  <c r="J205" i="7"/>
  <c r="K205" i="7" s="1"/>
  <c r="L205" i="7" s="1"/>
  <c r="J217" i="7"/>
  <c r="K217" i="7" s="1"/>
  <c r="L217" i="7" s="1"/>
  <c r="J229" i="7"/>
  <c r="K229" i="7" s="1"/>
  <c r="L229" i="7" s="1"/>
  <c r="J241" i="7"/>
  <c r="K241" i="7" s="1"/>
  <c r="L241" i="7" s="1"/>
  <c r="J253" i="7"/>
  <c r="K253" i="7" s="1"/>
  <c r="L253" i="7" s="1"/>
  <c r="J265" i="7"/>
  <c r="K265" i="7" s="1"/>
  <c r="L265" i="7" s="1"/>
  <c r="J277" i="7"/>
  <c r="K277" i="7" s="1"/>
  <c r="L277" i="7" s="1"/>
  <c r="J289" i="7"/>
  <c r="K289" i="7" s="1"/>
  <c r="L289" i="7" s="1"/>
  <c r="J194" i="7"/>
  <c r="K194" i="7" s="1"/>
  <c r="L194" i="7" s="1"/>
  <c r="J14" i="7"/>
  <c r="K14" i="7" s="1"/>
  <c r="L14" i="7" s="1"/>
  <c r="J26" i="7"/>
  <c r="K26" i="7" s="1"/>
  <c r="L26" i="7" s="1"/>
  <c r="J38" i="7"/>
  <c r="K38" i="7" s="1"/>
  <c r="L38" i="7" s="1"/>
  <c r="J50" i="7"/>
  <c r="K50" i="7" s="1"/>
  <c r="L50" i="7" s="1"/>
  <c r="J62" i="7"/>
  <c r="K62" i="7" s="1"/>
  <c r="L62" i="7" s="1"/>
  <c r="J74" i="7"/>
  <c r="K74" i="7" s="1"/>
  <c r="L74" i="7" s="1"/>
  <c r="J86" i="7"/>
  <c r="K86" i="7" s="1"/>
  <c r="L86" i="7" s="1"/>
  <c r="J98" i="7"/>
  <c r="K98" i="7" s="1"/>
  <c r="L98" i="7" s="1"/>
  <c r="J110" i="7"/>
  <c r="K110" i="7" s="1"/>
  <c r="L110" i="7" s="1"/>
  <c r="J122" i="7"/>
  <c r="K122" i="7" s="1"/>
  <c r="L122" i="7" s="1"/>
  <c r="J134" i="7"/>
  <c r="K134" i="7" s="1"/>
  <c r="L134" i="7" s="1"/>
  <c r="J146" i="7"/>
  <c r="K146" i="7" s="1"/>
  <c r="L146" i="7" s="1"/>
  <c r="J158" i="7"/>
  <c r="K158" i="7" s="1"/>
  <c r="L158" i="7" s="1"/>
  <c r="J170" i="7"/>
  <c r="K170" i="7" s="1"/>
  <c r="L170" i="7" s="1"/>
  <c r="J182" i="7"/>
  <c r="K182" i="7" s="1"/>
  <c r="L182" i="7" s="1"/>
  <c r="J218" i="7"/>
  <c r="K218" i="7" s="1"/>
  <c r="L218" i="7" s="1"/>
  <c r="J242" i="7"/>
  <c r="K242" i="7" s="1"/>
  <c r="L242" i="7" s="1"/>
  <c r="J254" i="7"/>
  <c r="K254" i="7" s="1"/>
  <c r="L254" i="7" s="1"/>
  <c r="J266" i="7"/>
  <c r="K266" i="7" s="1"/>
  <c r="L266" i="7" s="1"/>
  <c r="J278" i="7"/>
  <c r="K278" i="7" s="1"/>
  <c r="L278" i="7" s="1"/>
  <c r="J290" i="7"/>
  <c r="K290" i="7" s="1"/>
  <c r="L290" i="7" s="1"/>
  <c r="J15" i="7"/>
  <c r="K15" i="7" s="1"/>
  <c r="L15" i="7" s="1"/>
  <c r="J27" i="7"/>
  <c r="K27" i="7" s="1"/>
  <c r="L27" i="7" s="1"/>
  <c r="J39" i="7"/>
  <c r="K39" i="7" s="1"/>
  <c r="L39" i="7" s="1"/>
  <c r="J51" i="7"/>
  <c r="K51" i="7" s="1"/>
  <c r="L51" i="7" s="1"/>
  <c r="J63" i="7"/>
  <c r="K63" i="7" s="1"/>
  <c r="L63" i="7" s="1"/>
  <c r="J75" i="7"/>
  <c r="K75" i="7" s="1"/>
  <c r="L75" i="7" s="1"/>
  <c r="J87" i="7"/>
  <c r="K87" i="7" s="1"/>
  <c r="L87" i="7" s="1"/>
  <c r="J99" i="7"/>
  <c r="K99" i="7" s="1"/>
  <c r="L99" i="7" s="1"/>
  <c r="J111" i="7"/>
  <c r="K111" i="7" s="1"/>
  <c r="L111" i="7" s="1"/>
  <c r="J123" i="7"/>
  <c r="K123" i="7" s="1"/>
  <c r="L123" i="7" s="1"/>
  <c r="J135" i="7"/>
  <c r="K135" i="7" s="1"/>
  <c r="L135" i="7" s="1"/>
  <c r="J147" i="7"/>
  <c r="K147" i="7" s="1"/>
  <c r="L147" i="7" s="1"/>
  <c r="J159" i="7"/>
  <c r="K159" i="7" s="1"/>
  <c r="L159" i="7" s="1"/>
  <c r="J171" i="7"/>
  <c r="K171" i="7" s="1"/>
  <c r="L171" i="7" s="1"/>
  <c r="J183" i="7"/>
  <c r="K183" i="7" s="1"/>
  <c r="L183" i="7" s="1"/>
  <c r="J195" i="7"/>
  <c r="K195" i="7" s="1"/>
  <c r="L195" i="7" s="1"/>
  <c r="J207" i="7"/>
  <c r="K207" i="7" s="1"/>
  <c r="L207" i="7" s="1"/>
  <c r="J219" i="7"/>
  <c r="K219" i="7" s="1"/>
  <c r="L219" i="7" s="1"/>
  <c r="J231" i="7"/>
  <c r="K231" i="7" s="1"/>
  <c r="L231" i="7" s="1"/>
  <c r="J243" i="7"/>
  <c r="K243" i="7" s="1"/>
  <c r="L243" i="7" s="1"/>
  <c r="J255" i="7"/>
  <c r="K255" i="7" s="1"/>
  <c r="L255" i="7" s="1"/>
  <c r="J267" i="7"/>
  <c r="K267" i="7" s="1"/>
  <c r="L267" i="7" s="1"/>
  <c r="J279" i="7"/>
  <c r="K279" i="7" s="1"/>
  <c r="L279" i="7" s="1"/>
  <c r="J291" i="7"/>
  <c r="K291" i="7" s="1"/>
  <c r="L291" i="7" s="1"/>
  <c r="J196" i="7"/>
  <c r="K196" i="7" s="1"/>
  <c r="L196" i="7" s="1"/>
  <c r="J16" i="7"/>
  <c r="K16" i="7" s="1"/>
  <c r="L16" i="7" s="1"/>
  <c r="J28" i="7"/>
  <c r="K28" i="7" s="1"/>
  <c r="L28" i="7" s="1"/>
  <c r="J40" i="7"/>
  <c r="K40" i="7" s="1"/>
  <c r="L40" i="7" s="1"/>
  <c r="J52" i="7"/>
  <c r="K52" i="7" s="1"/>
  <c r="L52" i="7" s="1"/>
  <c r="J64" i="7"/>
  <c r="K64" i="7" s="1"/>
  <c r="L64" i="7" s="1"/>
  <c r="J76" i="7"/>
  <c r="K76" i="7" s="1"/>
  <c r="L76" i="7" s="1"/>
  <c r="J88" i="7"/>
  <c r="K88" i="7" s="1"/>
  <c r="L88" i="7" s="1"/>
  <c r="J100" i="7"/>
  <c r="K100" i="7" s="1"/>
  <c r="L100" i="7" s="1"/>
  <c r="J112" i="7"/>
  <c r="K112" i="7" s="1"/>
  <c r="L112" i="7" s="1"/>
  <c r="J124" i="7"/>
  <c r="K124" i="7" s="1"/>
  <c r="L124" i="7" s="1"/>
  <c r="J136" i="7"/>
  <c r="K136" i="7" s="1"/>
  <c r="L136" i="7" s="1"/>
  <c r="J148" i="7"/>
  <c r="K148" i="7" s="1"/>
  <c r="L148" i="7" s="1"/>
  <c r="J160" i="7"/>
  <c r="K160" i="7" s="1"/>
  <c r="L160" i="7" s="1"/>
  <c r="J172" i="7"/>
  <c r="K172" i="7" s="1"/>
  <c r="L172" i="7" s="1"/>
  <c r="J184" i="7"/>
  <c r="K184" i="7" s="1"/>
  <c r="L184" i="7" s="1"/>
  <c r="J208" i="7"/>
  <c r="K208" i="7" s="1"/>
  <c r="L208" i="7" s="1"/>
  <c r="J220" i="7"/>
  <c r="K220" i="7" s="1"/>
  <c r="L220" i="7" s="1"/>
  <c r="J232" i="7"/>
  <c r="K232" i="7" s="1"/>
  <c r="L232" i="7" s="1"/>
  <c r="J244" i="7"/>
  <c r="K244" i="7" s="1"/>
  <c r="L244" i="7" s="1"/>
  <c r="J256" i="7"/>
  <c r="K256" i="7" s="1"/>
  <c r="L256" i="7" s="1"/>
  <c r="J268" i="7"/>
  <c r="K268" i="7" s="1"/>
  <c r="L268" i="7" s="1"/>
  <c r="J280" i="7"/>
  <c r="K280" i="7" s="1"/>
  <c r="L280" i="7" s="1"/>
  <c r="J292" i="7"/>
  <c r="K292" i="7" s="1"/>
  <c r="L292" i="7" s="1"/>
  <c r="J17" i="7"/>
  <c r="K17" i="7" s="1"/>
  <c r="L17" i="7" s="1"/>
  <c r="J29" i="7"/>
  <c r="K29" i="7" s="1"/>
  <c r="L29" i="7" s="1"/>
  <c r="J41" i="7"/>
  <c r="K41" i="7" s="1"/>
  <c r="L41" i="7" s="1"/>
  <c r="J53" i="7"/>
  <c r="K53" i="7" s="1"/>
  <c r="L53" i="7" s="1"/>
  <c r="J65" i="7"/>
  <c r="K65" i="7" s="1"/>
  <c r="L65" i="7" s="1"/>
  <c r="J77" i="7"/>
  <c r="K77" i="7" s="1"/>
  <c r="L77" i="7" s="1"/>
  <c r="J89" i="7"/>
  <c r="K89" i="7" s="1"/>
  <c r="L89" i="7" s="1"/>
  <c r="J101" i="7"/>
  <c r="K101" i="7" s="1"/>
  <c r="L101" i="7" s="1"/>
  <c r="J113" i="7"/>
  <c r="K113" i="7" s="1"/>
  <c r="L113" i="7" s="1"/>
  <c r="J125" i="7"/>
  <c r="K125" i="7" s="1"/>
  <c r="L125" i="7" s="1"/>
  <c r="J137" i="7"/>
  <c r="K137" i="7" s="1"/>
  <c r="L137" i="7" s="1"/>
  <c r="J149" i="7"/>
  <c r="K149" i="7" s="1"/>
  <c r="L149" i="7" s="1"/>
  <c r="J161" i="7"/>
  <c r="K161" i="7" s="1"/>
  <c r="L161" i="7" s="1"/>
  <c r="J173" i="7"/>
  <c r="K173" i="7" s="1"/>
  <c r="L173" i="7" s="1"/>
  <c r="J185" i="7"/>
  <c r="K185" i="7" s="1"/>
  <c r="L185" i="7" s="1"/>
  <c r="J197" i="7"/>
  <c r="K197" i="7" s="1"/>
  <c r="L197" i="7" s="1"/>
  <c r="J209" i="7"/>
  <c r="K209" i="7" s="1"/>
  <c r="L209" i="7" s="1"/>
  <c r="J221" i="7"/>
  <c r="K221" i="7" s="1"/>
  <c r="L221" i="7" s="1"/>
  <c r="J233" i="7"/>
  <c r="K233" i="7" s="1"/>
  <c r="L233" i="7" s="1"/>
  <c r="J245" i="7"/>
  <c r="K245" i="7" s="1"/>
  <c r="L245" i="7" s="1"/>
  <c r="J257" i="7"/>
  <c r="K257" i="7" s="1"/>
  <c r="L257" i="7" s="1"/>
  <c r="J269" i="7"/>
  <c r="K269" i="7" s="1"/>
  <c r="L269" i="7" s="1"/>
  <c r="J281" i="7"/>
  <c r="K281" i="7" s="1"/>
  <c r="L281" i="7" s="1"/>
  <c r="J293" i="7"/>
  <c r="K293" i="7" s="1"/>
  <c r="L293" i="7" s="1"/>
  <c r="J198" i="7"/>
  <c r="K198" i="7" s="1"/>
  <c r="L198" i="7" s="1"/>
  <c r="J5" i="7"/>
  <c r="K5" i="7" s="1"/>
  <c r="L5" i="7" s="1"/>
  <c r="J18" i="7"/>
  <c r="K18" i="7" s="1"/>
  <c r="L18" i="7" s="1"/>
  <c r="J30" i="7"/>
  <c r="K30" i="7" s="1"/>
  <c r="L30" i="7" s="1"/>
  <c r="J42" i="7"/>
  <c r="K42" i="7" s="1"/>
  <c r="L42" i="7" s="1"/>
  <c r="J54" i="7"/>
  <c r="K54" i="7" s="1"/>
  <c r="L54" i="7" s="1"/>
  <c r="J66" i="7"/>
  <c r="K66" i="7" s="1"/>
  <c r="L66" i="7" s="1"/>
  <c r="J78" i="7"/>
  <c r="K78" i="7" s="1"/>
  <c r="L78" i="7" s="1"/>
  <c r="J90" i="7"/>
  <c r="K90" i="7" s="1"/>
  <c r="L90" i="7" s="1"/>
  <c r="J102" i="7"/>
  <c r="K102" i="7" s="1"/>
  <c r="L102" i="7" s="1"/>
  <c r="J114" i="7"/>
  <c r="K114" i="7" s="1"/>
  <c r="L114" i="7" s="1"/>
  <c r="J126" i="7"/>
  <c r="K126" i="7" s="1"/>
  <c r="L126" i="7" s="1"/>
  <c r="J138" i="7"/>
  <c r="K138" i="7" s="1"/>
  <c r="L138" i="7" s="1"/>
  <c r="J150" i="7"/>
  <c r="K150" i="7" s="1"/>
  <c r="L150" i="7" s="1"/>
  <c r="J162" i="7"/>
  <c r="K162" i="7" s="1"/>
  <c r="L162" i="7" s="1"/>
  <c r="J174" i="7"/>
  <c r="K174" i="7" s="1"/>
  <c r="L174" i="7" s="1"/>
  <c r="J186" i="7"/>
  <c r="K186" i="7" s="1"/>
  <c r="L186" i="7" s="1"/>
  <c r="J210" i="7"/>
  <c r="K210" i="7" s="1"/>
  <c r="L210" i="7" s="1"/>
  <c r="J222" i="7"/>
  <c r="K222" i="7" s="1"/>
  <c r="L222" i="7" s="1"/>
  <c r="J234" i="7"/>
  <c r="K234" i="7" s="1"/>
  <c r="L234" i="7" s="1"/>
  <c r="J246" i="7"/>
  <c r="K246" i="7" s="1"/>
  <c r="L246" i="7" s="1"/>
  <c r="J258" i="7"/>
  <c r="K258" i="7" s="1"/>
  <c r="L258" i="7" s="1"/>
  <c r="J270" i="7"/>
  <c r="K270" i="7" s="1"/>
  <c r="L270" i="7" s="1"/>
  <c r="J282" i="7"/>
  <c r="K282" i="7" s="1"/>
  <c r="L282" i="7" s="1"/>
  <c r="J294" i="7"/>
  <c r="K294" i="7" s="1"/>
  <c r="L294" i="7" s="1"/>
  <c r="J6" i="7"/>
  <c r="J19" i="7"/>
  <c r="K19" i="7" s="1"/>
  <c r="L19" i="7" s="1"/>
  <c r="J31" i="7"/>
  <c r="K31" i="7" s="1"/>
  <c r="L31" i="7" s="1"/>
  <c r="J43" i="7"/>
  <c r="K43" i="7" s="1"/>
  <c r="L43" i="7" s="1"/>
  <c r="J55" i="7"/>
  <c r="K55" i="7" s="1"/>
  <c r="L55" i="7" s="1"/>
  <c r="J67" i="7"/>
  <c r="K67" i="7" s="1"/>
  <c r="L67" i="7" s="1"/>
  <c r="J79" i="7"/>
  <c r="K79" i="7" s="1"/>
  <c r="L79" i="7" s="1"/>
  <c r="J91" i="7"/>
  <c r="K91" i="7" s="1"/>
  <c r="L91" i="7" s="1"/>
  <c r="J103" i="7"/>
  <c r="K103" i="7" s="1"/>
  <c r="L103" i="7" s="1"/>
  <c r="J115" i="7"/>
  <c r="K115" i="7" s="1"/>
  <c r="L115" i="7" s="1"/>
  <c r="J127" i="7"/>
  <c r="K127" i="7" s="1"/>
  <c r="L127" i="7" s="1"/>
  <c r="J139" i="7"/>
  <c r="K139" i="7" s="1"/>
  <c r="L139" i="7" s="1"/>
  <c r="J151" i="7"/>
  <c r="K151" i="7" s="1"/>
  <c r="L151" i="7" s="1"/>
  <c r="J163" i="7"/>
  <c r="K163" i="7" s="1"/>
  <c r="L163" i="7" s="1"/>
  <c r="J175" i="7"/>
  <c r="K175" i="7" s="1"/>
  <c r="L175" i="7" s="1"/>
  <c r="J187" i="7"/>
  <c r="K187" i="7" s="1"/>
  <c r="L187" i="7" s="1"/>
  <c r="J199" i="7"/>
  <c r="K199" i="7" s="1"/>
  <c r="L199" i="7" s="1"/>
  <c r="J211" i="7"/>
  <c r="K211" i="7" s="1"/>
  <c r="L211" i="7" s="1"/>
  <c r="J223" i="7"/>
  <c r="K223" i="7" s="1"/>
  <c r="L223" i="7" s="1"/>
  <c r="J235" i="7"/>
  <c r="K235" i="7" s="1"/>
  <c r="L235" i="7" s="1"/>
  <c r="J247" i="7"/>
  <c r="K247" i="7" s="1"/>
  <c r="L247" i="7" s="1"/>
  <c r="J259" i="7"/>
  <c r="K259" i="7" s="1"/>
  <c r="L259" i="7" s="1"/>
  <c r="J271" i="7"/>
  <c r="K271" i="7" s="1"/>
  <c r="L271" i="7" s="1"/>
  <c r="J283" i="7"/>
  <c r="K283" i="7" s="1"/>
  <c r="L283" i="7" s="1"/>
  <c r="J295" i="7"/>
  <c r="K295" i="7" s="1"/>
  <c r="L295" i="7" s="1"/>
  <c r="J9" i="7"/>
  <c r="K9" i="7" s="1"/>
  <c r="L9" i="7" s="1"/>
  <c r="J70" i="7"/>
  <c r="K70" i="7" s="1"/>
  <c r="L70" i="7" s="1"/>
  <c r="J118" i="7"/>
  <c r="K118" i="7" s="1"/>
  <c r="L118" i="7" s="1"/>
  <c r="J154" i="7"/>
  <c r="K154" i="7" s="1"/>
  <c r="L154" i="7" s="1"/>
  <c r="J202" i="7"/>
  <c r="K202" i="7" s="1"/>
  <c r="L202" i="7" s="1"/>
  <c r="J238" i="7"/>
  <c r="K238" i="7" s="1"/>
  <c r="L238" i="7" s="1"/>
  <c r="J274" i="7"/>
  <c r="K274" i="7" s="1"/>
  <c r="L274" i="7" s="1"/>
  <c r="J7" i="7"/>
  <c r="K7" i="7" s="1"/>
  <c r="L7" i="7" s="1"/>
  <c r="J20" i="7"/>
  <c r="K20" i="7" s="1"/>
  <c r="L20" i="7" s="1"/>
  <c r="J32" i="7"/>
  <c r="K32" i="7" s="1"/>
  <c r="L32" i="7" s="1"/>
  <c r="J44" i="7"/>
  <c r="K44" i="7" s="1"/>
  <c r="L44" i="7" s="1"/>
  <c r="J56" i="7"/>
  <c r="K56" i="7" s="1"/>
  <c r="L56" i="7" s="1"/>
  <c r="J68" i="7"/>
  <c r="K68" i="7" s="1"/>
  <c r="L68" i="7" s="1"/>
  <c r="J80" i="7"/>
  <c r="K80" i="7" s="1"/>
  <c r="L80" i="7" s="1"/>
  <c r="J92" i="7"/>
  <c r="K92" i="7" s="1"/>
  <c r="L92" i="7" s="1"/>
  <c r="J104" i="7"/>
  <c r="K104" i="7" s="1"/>
  <c r="L104" i="7" s="1"/>
  <c r="J116" i="7"/>
  <c r="K116" i="7" s="1"/>
  <c r="L116" i="7" s="1"/>
  <c r="J128" i="7"/>
  <c r="K128" i="7" s="1"/>
  <c r="L128" i="7" s="1"/>
  <c r="J140" i="7"/>
  <c r="K140" i="7" s="1"/>
  <c r="L140" i="7" s="1"/>
  <c r="J152" i="7"/>
  <c r="K152" i="7" s="1"/>
  <c r="L152" i="7" s="1"/>
  <c r="J164" i="7"/>
  <c r="K164" i="7" s="1"/>
  <c r="L164" i="7" s="1"/>
  <c r="J176" i="7"/>
  <c r="K176" i="7" s="1"/>
  <c r="L176" i="7" s="1"/>
  <c r="J188" i="7"/>
  <c r="K188" i="7" s="1"/>
  <c r="L188" i="7" s="1"/>
  <c r="J200" i="7"/>
  <c r="K200" i="7" s="1"/>
  <c r="L200" i="7" s="1"/>
  <c r="J212" i="7"/>
  <c r="K212" i="7" s="1"/>
  <c r="L212" i="7" s="1"/>
  <c r="J224" i="7"/>
  <c r="K224" i="7" s="1"/>
  <c r="L224" i="7" s="1"/>
  <c r="J236" i="7"/>
  <c r="K236" i="7" s="1"/>
  <c r="L236" i="7" s="1"/>
  <c r="J248" i="7"/>
  <c r="K248" i="7" s="1"/>
  <c r="L248" i="7" s="1"/>
  <c r="J260" i="7"/>
  <c r="K260" i="7" s="1"/>
  <c r="L260" i="7" s="1"/>
  <c r="J272" i="7"/>
  <c r="K272" i="7" s="1"/>
  <c r="L272" i="7" s="1"/>
  <c r="J284" i="7"/>
  <c r="K284" i="7" s="1"/>
  <c r="L284" i="7" s="1"/>
  <c r="J296" i="7"/>
  <c r="K296" i="7" s="1"/>
  <c r="L296" i="7" s="1"/>
  <c r="J34" i="7"/>
  <c r="K34" i="7" s="1"/>
  <c r="L34" i="7" s="1"/>
  <c r="J58" i="7"/>
  <c r="K58" i="7" s="1"/>
  <c r="L58" i="7" s="1"/>
  <c r="J94" i="7"/>
  <c r="K94" i="7" s="1"/>
  <c r="L94" i="7" s="1"/>
  <c r="J106" i="7"/>
  <c r="K106" i="7" s="1"/>
  <c r="L106" i="7" s="1"/>
  <c r="J142" i="7"/>
  <c r="K142" i="7" s="1"/>
  <c r="L142" i="7" s="1"/>
  <c r="J178" i="7"/>
  <c r="K178" i="7" s="1"/>
  <c r="L178" i="7" s="1"/>
  <c r="J214" i="7"/>
  <c r="K214" i="7" s="1"/>
  <c r="L214" i="7" s="1"/>
  <c r="J262" i="7"/>
  <c r="K262" i="7" s="1"/>
  <c r="L262" i="7" s="1"/>
  <c r="J298" i="7"/>
  <c r="K298" i="7" s="1"/>
  <c r="L298" i="7" s="1"/>
  <c r="J8" i="7"/>
  <c r="K8" i="7" s="1"/>
  <c r="L8" i="7" s="1"/>
  <c r="J21" i="7"/>
  <c r="K21" i="7" s="1"/>
  <c r="L21" i="7" s="1"/>
  <c r="J33" i="7"/>
  <c r="K33" i="7" s="1"/>
  <c r="L33" i="7" s="1"/>
  <c r="J45" i="7"/>
  <c r="K45" i="7" s="1"/>
  <c r="L45" i="7" s="1"/>
  <c r="J57" i="7"/>
  <c r="K57" i="7" s="1"/>
  <c r="L57" i="7" s="1"/>
  <c r="J69" i="7"/>
  <c r="K69" i="7" s="1"/>
  <c r="L69" i="7" s="1"/>
  <c r="J81" i="7"/>
  <c r="K81" i="7" s="1"/>
  <c r="L81" i="7" s="1"/>
  <c r="J93" i="7"/>
  <c r="K93" i="7" s="1"/>
  <c r="L93" i="7" s="1"/>
  <c r="J105" i="7"/>
  <c r="K105" i="7" s="1"/>
  <c r="L105" i="7" s="1"/>
  <c r="J117" i="7"/>
  <c r="K117" i="7" s="1"/>
  <c r="L117" i="7" s="1"/>
  <c r="J129" i="7"/>
  <c r="K129" i="7" s="1"/>
  <c r="L129" i="7" s="1"/>
  <c r="J141" i="7"/>
  <c r="K141" i="7" s="1"/>
  <c r="L141" i="7" s="1"/>
  <c r="J153" i="7"/>
  <c r="K153" i="7" s="1"/>
  <c r="L153" i="7" s="1"/>
  <c r="J165" i="7"/>
  <c r="K165" i="7" s="1"/>
  <c r="L165" i="7" s="1"/>
  <c r="J177" i="7"/>
  <c r="K177" i="7" s="1"/>
  <c r="L177" i="7" s="1"/>
  <c r="J189" i="7"/>
  <c r="K189" i="7" s="1"/>
  <c r="L189" i="7" s="1"/>
  <c r="J201" i="7"/>
  <c r="K201" i="7" s="1"/>
  <c r="L201" i="7" s="1"/>
  <c r="J213" i="7"/>
  <c r="K213" i="7" s="1"/>
  <c r="L213" i="7" s="1"/>
  <c r="J225" i="7"/>
  <c r="K225" i="7" s="1"/>
  <c r="L225" i="7" s="1"/>
  <c r="J237" i="7"/>
  <c r="K237" i="7" s="1"/>
  <c r="L237" i="7" s="1"/>
  <c r="J249" i="7"/>
  <c r="K249" i="7" s="1"/>
  <c r="L249" i="7" s="1"/>
  <c r="J261" i="7"/>
  <c r="K261" i="7" s="1"/>
  <c r="L261" i="7" s="1"/>
  <c r="J273" i="7"/>
  <c r="K273" i="7" s="1"/>
  <c r="L273" i="7" s="1"/>
  <c r="J285" i="7"/>
  <c r="K285" i="7" s="1"/>
  <c r="L285" i="7" s="1"/>
  <c r="J297" i="7"/>
  <c r="K297" i="7" s="1"/>
  <c r="L297" i="7" s="1"/>
  <c r="J22" i="7"/>
  <c r="K22" i="7" s="1"/>
  <c r="L22" i="7" s="1"/>
  <c r="J46" i="7"/>
  <c r="K46" i="7" s="1"/>
  <c r="L46" i="7" s="1"/>
  <c r="J82" i="7"/>
  <c r="K82" i="7" s="1"/>
  <c r="L82" i="7" s="1"/>
  <c r="J130" i="7"/>
  <c r="K130" i="7" s="1"/>
  <c r="L130" i="7" s="1"/>
  <c r="J166" i="7"/>
  <c r="K166" i="7" s="1"/>
  <c r="L166" i="7" s="1"/>
  <c r="J190" i="7"/>
  <c r="K190" i="7" s="1"/>
  <c r="L190" i="7" s="1"/>
  <c r="J226" i="7"/>
  <c r="K226" i="7" s="1"/>
  <c r="L226" i="7" s="1"/>
  <c r="J250" i="7"/>
  <c r="K250" i="7" s="1"/>
  <c r="L250" i="7" s="1"/>
  <c r="J286" i="7"/>
  <c r="K286" i="7" s="1"/>
  <c r="L286" i="7" s="1"/>
  <c r="L6" i="7" l="1"/>
  <c r="K6" i="7"/>
  <c r="AB24" i="4" l="1"/>
  <c r="AB25" i="4"/>
  <c r="AB26" i="4"/>
  <c r="AB27" i="4"/>
  <c r="AB28" i="4"/>
  <c r="AB29" i="4"/>
  <c r="AB30" i="4"/>
  <c r="AB31" i="4"/>
  <c r="AB32" i="4"/>
  <c r="AB33" i="4"/>
  <c r="AB34" i="4"/>
  <c r="AB35" i="4"/>
  <c r="AB36" i="4"/>
  <c r="AB37" i="4"/>
  <c r="AB38" i="4"/>
  <c r="AD38" i="4" s="1"/>
  <c r="AB39" i="4"/>
  <c r="AB40" i="4"/>
  <c r="AD40" i="4" s="1"/>
  <c r="AB41" i="4"/>
  <c r="AB42" i="4"/>
  <c r="AB43" i="4"/>
  <c r="AB44" i="4"/>
  <c r="AB45" i="4"/>
  <c r="AB46" i="4"/>
  <c r="AB47" i="4"/>
  <c r="AB23" i="4"/>
  <c r="AA24" i="4"/>
  <c r="AA25" i="4"/>
  <c r="AA26" i="4"/>
  <c r="AA27" i="4"/>
  <c r="AA28" i="4"/>
  <c r="AA29" i="4"/>
  <c r="AA30" i="4"/>
  <c r="AA31" i="4"/>
  <c r="AA32" i="4"/>
  <c r="AA33" i="4"/>
  <c r="AA34" i="4"/>
  <c r="AA35" i="4"/>
  <c r="AA36" i="4"/>
  <c r="AA37" i="4"/>
  <c r="AA38" i="4"/>
  <c r="AA39" i="4"/>
  <c r="AA40" i="4"/>
  <c r="AA41" i="4"/>
  <c r="AA42" i="4"/>
  <c r="AA43" i="4"/>
  <c r="AA44" i="4"/>
  <c r="AA45" i="4"/>
  <c r="AA46" i="4"/>
  <c r="AA47" i="4"/>
  <c r="AA23" i="4"/>
  <c r="Z24" i="4"/>
  <c r="Z25" i="4"/>
  <c r="Z26" i="4"/>
  <c r="Z27" i="4"/>
  <c r="Z28" i="4"/>
  <c r="Z29" i="4"/>
  <c r="Z30" i="4"/>
  <c r="Z31" i="4"/>
  <c r="Z32" i="4"/>
  <c r="Z33" i="4"/>
  <c r="Z34" i="4"/>
  <c r="Z35" i="4"/>
  <c r="Z36" i="4"/>
  <c r="Z37" i="4"/>
  <c r="Z38" i="4"/>
  <c r="Z39" i="4"/>
  <c r="Z40" i="4"/>
  <c r="Z41" i="4"/>
  <c r="Z42" i="4"/>
  <c r="Z43" i="4"/>
  <c r="Z44" i="4"/>
  <c r="Z45" i="4"/>
  <c r="Z46" i="4"/>
  <c r="Z47" i="4"/>
  <c r="Z23" i="4"/>
  <c r="Y24" i="4"/>
  <c r="Y25" i="4"/>
  <c r="Y26" i="4"/>
  <c r="Y27" i="4"/>
  <c r="Y28" i="4"/>
  <c r="Y29" i="4"/>
  <c r="Y30" i="4"/>
  <c r="Y31" i="4"/>
  <c r="Y32" i="4"/>
  <c r="Y33" i="4"/>
  <c r="Y34" i="4"/>
  <c r="Y35" i="4"/>
  <c r="Y36" i="4"/>
  <c r="Y37" i="4"/>
  <c r="Y38" i="4"/>
  <c r="Y39" i="4"/>
  <c r="Y40" i="4"/>
  <c r="Y41" i="4"/>
  <c r="Y42" i="4"/>
  <c r="Y43" i="4"/>
  <c r="Y44" i="4"/>
  <c r="Y45" i="4"/>
  <c r="Y46" i="4"/>
  <c r="Y47" i="4"/>
  <c r="Y23" i="4"/>
  <c r="X24" i="4"/>
  <c r="X25" i="4"/>
  <c r="X26" i="4"/>
  <c r="X27" i="4"/>
  <c r="X28" i="4"/>
  <c r="X29" i="4"/>
  <c r="X30" i="4"/>
  <c r="X31" i="4"/>
  <c r="X32" i="4"/>
  <c r="X33" i="4"/>
  <c r="X34" i="4"/>
  <c r="X35" i="4"/>
  <c r="X36" i="4"/>
  <c r="X37" i="4"/>
  <c r="X38" i="4"/>
  <c r="X39" i="4"/>
  <c r="X40" i="4"/>
  <c r="X41" i="4"/>
  <c r="X42" i="4"/>
  <c r="X43" i="4"/>
  <c r="X44" i="4"/>
  <c r="X45" i="4"/>
  <c r="X46" i="4"/>
  <c r="X47" i="4"/>
  <c r="X23" i="4"/>
  <c r="W26" i="4"/>
  <c r="W27" i="4"/>
  <c r="W28" i="4"/>
  <c r="W29" i="4"/>
  <c r="W30" i="4"/>
  <c r="W31" i="4"/>
  <c r="W32" i="4"/>
  <c r="W33" i="4"/>
  <c r="W34" i="4"/>
  <c r="W35" i="4"/>
  <c r="W36" i="4"/>
  <c r="W37" i="4"/>
  <c r="W38" i="4"/>
  <c r="W39" i="4"/>
  <c r="W40" i="4"/>
  <c r="W41" i="4"/>
  <c r="W42" i="4"/>
  <c r="W43" i="4"/>
  <c r="W44" i="4"/>
  <c r="W45" i="4"/>
  <c r="W46" i="4"/>
  <c r="W47" i="4"/>
  <c r="W24" i="4"/>
  <c r="U24" i="4"/>
  <c r="U25" i="4"/>
  <c r="U26" i="4"/>
  <c r="U27" i="4"/>
  <c r="U28" i="4"/>
  <c r="V28" i="4" s="1"/>
  <c r="U29" i="4"/>
  <c r="U30" i="4"/>
  <c r="U31" i="4"/>
  <c r="V31" i="4" s="1"/>
  <c r="U32" i="4"/>
  <c r="U33" i="4"/>
  <c r="U34" i="4"/>
  <c r="U35" i="4"/>
  <c r="U36" i="4"/>
  <c r="U37" i="4"/>
  <c r="U38" i="4"/>
  <c r="U39" i="4"/>
  <c r="V39" i="4" s="1"/>
  <c r="U40" i="4"/>
  <c r="V40" i="4" s="1"/>
  <c r="U41" i="4"/>
  <c r="U42" i="4"/>
  <c r="V42" i="4" s="1"/>
  <c r="U43" i="4"/>
  <c r="U44" i="4"/>
  <c r="V44" i="4" s="1"/>
  <c r="U45" i="4"/>
  <c r="U46" i="4"/>
  <c r="U47" i="4"/>
  <c r="U23" i="4"/>
  <c r="M52" i="4" l="1"/>
  <c r="M51" i="4"/>
  <c r="V24" i="4"/>
  <c r="AD43" i="4"/>
  <c r="N56" i="4"/>
  <c r="AD42" i="4"/>
  <c r="AD30" i="4"/>
  <c r="V25" i="4"/>
  <c r="AD41" i="4"/>
  <c r="AD29" i="4"/>
  <c r="AD28" i="4"/>
  <c r="AD39" i="4"/>
  <c r="AD27" i="4"/>
  <c r="AD26" i="4"/>
  <c r="V41" i="4"/>
  <c r="AD23" i="4"/>
  <c r="AD36" i="4"/>
  <c r="AD24" i="4"/>
  <c r="AD37" i="4"/>
  <c r="AD25" i="4"/>
  <c r="AD47" i="4"/>
  <c r="AD35" i="4"/>
  <c r="AD46" i="4"/>
  <c r="AD34" i="4"/>
  <c r="V30" i="4"/>
  <c r="V38" i="4"/>
  <c r="AD33" i="4"/>
  <c r="V27" i="4"/>
  <c r="V34" i="4"/>
  <c r="AD44" i="4"/>
  <c r="AD32" i="4"/>
  <c r="V33" i="4"/>
  <c r="AD31" i="4"/>
  <c r="V47" i="4"/>
  <c r="V46" i="4"/>
  <c r="AD45" i="4"/>
  <c r="V45" i="4"/>
  <c r="V43" i="4"/>
  <c r="V37" i="4"/>
  <c r="V36" i="4"/>
  <c r="V35" i="4"/>
  <c r="V32" i="4"/>
  <c r="V29" i="4"/>
  <c r="V26" i="4"/>
  <c r="M53" i="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2517D37-3A86-40B0-9FF0-4A2853F4697D}" keepAlive="1" name="Requête - Tableau1" description="Connexion à la requête « Tableau1 » dans le classeur." type="5" refreshedVersion="7" background="1" saveData="1">
    <dbPr connection="Provider=Microsoft.Mashup.OleDb.1;Data Source=$Workbook$;Location=Tableau1;Extended Properties=&quot;&quot;" command="SELECT * FROM [Tableau1]"/>
  </connection>
</connections>
</file>

<file path=xl/sharedStrings.xml><?xml version="1.0" encoding="utf-8"?>
<sst xmlns="http://schemas.openxmlformats.org/spreadsheetml/2006/main" count="1960" uniqueCount="98">
  <si>
    <t>Statistiques du commerce international de marchandises</t>
  </si>
  <si>
    <t/>
  </si>
  <si>
    <t>Contact pour les statistiques de l'OCDE : &lt;a href="mailto:stat.contact@oecd.org"&gt;stat.contact@oecd.org&lt;/a&gt;&lt;/p&gt;&lt;p&gt;Le dataset du commerce international présente des données mensuelles du commerce international de marchandises ainsi que les informations méthodologiques décrivant ces statistiques, pour les pays membres de l'OCDE, les membres du G20 non membres de l'OCDE et l'Union européenne.&lt;/p&gt;&lt;br&gt;Les exportations, importations et balances commerciales sont présentées en milliards de dollars US ou en milliards de monnaie nationale ou en taux de croissance. Les séries statistiques sont comparables d'un pays à l'autre et présentent un historique suffisant pour permettre des analyses pertinentes.&lt;/br&gt;</t>
  </si>
  <si>
    <t>Thème: Économie,Économie &gt; Statistiques économiques à court-terme,Échanges &gt; Échanges de biens et de services &gt; Échanges de biens</t>
  </si>
  <si>
    <t xml:space="preserve">Nombre de points de données non filtrées: 685488 </t>
  </si>
  <si>
    <t xml:space="preserve">Dernière mise à jour: 08 novembre 2024 à 00:51:46 </t>
  </si>
  <si>
    <t xml:space="preserve">janv. </t>
  </si>
  <si>
    <t>2000</t>
  </si>
  <si>
    <t xml:space="preserve">févr. </t>
  </si>
  <si>
    <t xml:space="preserve">mars </t>
  </si>
  <si>
    <t xml:space="preserve">avr. </t>
  </si>
  <si>
    <t xml:space="preserve">mai </t>
  </si>
  <si>
    <t xml:space="preserve">juin </t>
  </si>
  <si>
    <t xml:space="preserve">juill. </t>
  </si>
  <si>
    <t xml:space="preserve">août </t>
  </si>
  <si>
    <t xml:space="preserve">sept. </t>
  </si>
  <si>
    <t xml:space="preserve">oct. </t>
  </si>
  <si>
    <t xml:space="preserve">nov. </t>
  </si>
  <si>
    <t xml:space="preserve">déc. </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</si>
  <si>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</si>
  <si>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</si>
  <si>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</si>
  <si>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</si>
  <si>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</si>
  <si>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</si>
  <si>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</si>
  <si>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</si>
  <si>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</si>
  <si>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</si>
  <si>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</si>
  <si>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</si>
  <si>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</si>
  <si>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</si>
  <si>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</si>
  <si>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</si>
  <si>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</si>
  <si>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</si>
  <si>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</si>
  <si>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</si>
  <si>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</si>
  <si>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</si>
  <si>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</si>
  <si>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</si>
  <si>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Année</t>
  </si>
  <si>
    <t>Mois</t>
  </si>
  <si>
    <t>Importation</t>
  </si>
  <si>
    <t>t</t>
  </si>
  <si>
    <t>Somme de Importation</t>
  </si>
  <si>
    <t>Étiquettes de colonnes</t>
  </si>
  <si>
    <t>(vide)</t>
  </si>
  <si>
    <t>Total général</t>
  </si>
  <si>
    <t>Étiquettes de lignes</t>
  </si>
  <si>
    <t xml:space="preserve">moyenne </t>
  </si>
  <si>
    <t>tx de croissance annuel (%)</t>
  </si>
  <si>
    <t>Min</t>
  </si>
  <si>
    <t>Q1</t>
  </si>
  <si>
    <t>Me</t>
  </si>
  <si>
    <t>Q3</t>
  </si>
  <si>
    <t>Max</t>
  </si>
  <si>
    <t>Ecart-type</t>
  </si>
  <si>
    <t>Ecart-intercartile (%)</t>
  </si>
  <si>
    <t>CV</t>
  </si>
  <si>
    <t xml:space="preserve">L'écart-type ressort autour de </t>
  </si>
  <si>
    <t xml:space="preserve">Le coefficient de variation vaut </t>
  </si>
  <si>
    <t xml:space="preserve">La moyenne de l'importation mensuelle s'élève à </t>
  </si>
  <si>
    <t>La série semble relativement peu dispersée autour de sa moyenne (0,37 &lt;&lt; 0,5)</t>
  </si>
  <si>
    <t>L'importation a connu une croissance très importante entre 2000 et 2024 (+316 %). En d'autres termes, il a été multiplié par 4</t>
  </si>
  <si>
    <t>Variable modifiée</t>
  </si>
  <si>
    <t>Série ajustée par la tendance linéaire (Z^)</t>
  </si>
  <si>
    <t>Contribution à SR (modèle quadratique)</t>
  </si>
  <si>
    <t>Composante saisonnière</t>
  </si>
  <si>
    <t>coefficient saisonnier (moyenne des st pour chaque mois</t>
  </si>
  <si>
    <t>coefficient corrigé</t>
  </si>
  <si>
    <t>Série prédite ou ajustée après recomposition (tendance + coef corrigé)</t>
  </si>
  <si>
    <t>Erreur de prévision au carré</t>
  </si>
  <si>
    <t>t²</t>
  </si>
  <si>
    <t>et^2=(y-y^)²</t>
  </si>
  <si>
    <t>st = yt - ft</t>
  </si>
  <si>
    <t>St</t>
  </si>
  <si>
    <t>S't = St-moy(S)</t>
  </si>
  <si>
    <t>Y^ = ft + S't</t>
  </si>
  <si>
    <t>et^2 = (Y - Y^)^2</t>
  </si>
  <si>
    <t>cov(t^2,Y)</t>
  </si>
  <si>
    <t>a = cov(t^2,Y)/V(t^2)</t>
  </si>
  <si>
    <t>Var(Y)</t>
  </si>
  <si>
    <t>b =</t>
  </si>
  <si>
    <t>Var(t^2)</t>
  </si>
  <si>
    <t>moy(Y)</t>
  </si>
  <si>
    <t>R² =(Y/t^2)</t>
  </si>
  <si>
    <t>moy(t^2)</t>
  </si>
  <si>
    <t>Equation ajustement linéaire entre Y et t^2 :</t>
  </si>
  <si>
    <r>
      <t xml:space="preserve">ft = </t>
    </r>
    <r>
      <rPr>
        <sz val="11"/>
        <color theme="9" tint="-0.249977111117893"/>
        <rFont val="Calibri"/>
        <family val="2"/>
        <scheme val="minor"/>
      </rPr>
      <t>0,000176</t>
    </r>
    <r>
      <rPr>
        <sz val="11"/>
        <color theme="1"/>
        <rFont val="Calibri"/>
        <family val="2"/>
        <scheme val="minor"/>
      </rPr>
      <t xml:space="preserve">*t + </t>
    </r>
    <r>
      <rPr>
        <sz val="11"/>
        <color rgb="FFFF0000"/>
        <rFont val="Calibri"/>
        <family val="2"/>
        <scheme val="minor"/>
      </rPr>
      <t>10,1564</t>
    </r>
  </si>
  <si>
    <r>
      <t xml:space="preserve">ft = </t>
    </r>
    <r>
      <rPr>
        <sz val="11"/>
        <color theme="9"/>
        <rFont val="Calibri"/>
        <family val="2"/>
        <scheme val="minor"/>
      </rPr>
      <t>0,000176</t>
    </r>
    <r>
      <rPr>
        <sz val="11"/>
        <color theme="1"/>
        <rFont val="Calibri"/>
        <family val="2"/>
        <scheme val="minor"/>
      </rPr>
      <t xml:space="preserve">*t^2 + </t>
    </r>
    <r>
      <rPr>
        <sz val="11"/>
        <color rgb="FFFF0000"/>
        <rFont val="Calibri"/>
        <family val="2"/>
        <scheme val="minor"/>
      </rPr>
      <t>10,1564</t>
    </r>
  </si>
  <si>
    <t>SR</t>
  </si>
  <si>
    <t>moy(S)</t>
  </si>
  <si>
    <t>ft = 1,7723t^0,439</t>
  </si>
  <si>
    <t>tx de croissance de l'importation mensuel moyen sur l'ensemble de la période =</t>
  </si>
  <si>
    <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</si>
</sst>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0000"/>
    <numFmt numFmtId="166" formatCode="0.000000"/>
  </numFmts>
  <fonts count="12" x14ac:knownFonts="1">
    <font>
      <sz val="11"/>
      <color theme="1"/>
      <name val="Calibri"/>
      <family val="2"/>
      <scheme val="minor"/>
    </font>
    <font>
      <sz val="11"/>
      <name val="Calibri"/>
      <family val="2"/>
    </font>
    <font>
      <b/>
      <sz val="11"/>
      <name val="Calibri"/>
      <family val="2"/>
    </font>
    <font>
      <b/>
      <sz val="11"/>
      <color theme="1"/>
      <name val="Calibri"/>
      <family val="2"/>
      <scheme val="minor"/>
    </font>
    <font>
      <b/>
      <sz val="11"/>
      <name val="Calibri"/>
      <family val="2"/>
      <scheme val="minor"/>
    </font>
    <font>
      <sz val="11"/>
      <color theme="1"/>
      <name val="Calibri"/>
      <family val="2"/>
      <scheme val="minor"/>
    </font>
    <font>
      <sz val="11"/>
      <color rgb="FFFF0000"/>
      <name val="Calibri"/>
      <family val="2"/>
      <scheme val="minor"/>
    </font>
    <font>
      <sz val="11"/>
      <color theme="9" tint="-0.249977111117893"/>
      <name val="Calibri"/>
      <family val="2"/>
      <scheme val="minor"/>
    </font>
    <font>
      <sz val="11"/>
      <name val="Calibri"/>
      <family val="2"/>
      <scheme val="minor"/>
    </font>
    <font>
      <sz val="11"/>
      <color theme="9"/>
      <name val="Calibri"/>
      <family val="2"/>
      <scheme val="minor"/>
    </font>
    <font>
      <b/>
      <sz val="12"/>
      <color theme="1"/>
      <name val="Calibri"/>
      <family val="2"/>
      <scheme val="minor"/>
    </font>
    <font>
      <sz val="12"/>
      <color theme="1"/>
      <name val="Calibri"/>
      <family val="2"/>
      <scheme val="minor"/>
    </font>
  </fonts>
  <fills count="12">
    <fill>
      <patternFill patternType="none"/>
    </fill>
    <fill>
      <patternFill patternType="gray125"/>
    </fill>
    <fill>
      <patternFill patternType="none">
        <fgColor auto="1"/>
        <bgColor auto="1"/>
      </patternFill>
    </fill>
    <fill>
      <patternFill patternType="none">
        <fgColor auto="1"/>
        <bgColor auto="1"/>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bgColor theme="4" tint="0.79998168889431442"/>
      </patternFill>
    </fill>
  </fills>
  <borders count="47">
    <border>
      <left/>
      <right/>
      <top/>
      <bottom/>
      <diagonal/>
    </border>
    <border>
      <left style="thin">
        <color auto="1"/>
      </left>
      <right style="thin">
        <color auto="1"/>
      </right>
      <top style="thin">
        <color auto="1"/>
      </top>
      <bottom style="thin">
        <color auto="1"/>
      </bottom>
      <diagonal/>
    </border>
    <border>
      <left/>
      <right/>
      <top/>
      <bottom/>
      <diagonal/>
    </border>
    <border>
      <left/>
      <right/>
      <top/>
      <bottom/>
      <diagonal/>
    </border>
    <border>
      <left style="thin">
        <color theme="9" tint="0.39997558519241921"/>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style="thin">
        <color theme="9" tint="0.39997558519241921"/>
      </right>
      <top style="thin">
        <color theme="9" tint="0.3999755851924192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thin">
        <color theme="9" tint="0.39997558519241921"/>
      </top>
      <bottom/>
      <diagonal/>
    </border>
    <border>
      <left style="medium">
        <color indexed="64"/>
      </left>
      <right/>
      <top style="thin">
        <color theme="9" tint="0.39997558519241921"/>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thin">
        <color theme="9" tint="0.39997558519241921"/>
      </top>
      <bottom/>
      <diagonal/>
    </border>
    <border>
      <left style="medium">
        <color indexed="64"/>
      </left>
      <right style="medium">
        <color indexed="64"/>
      </right>
      <top style="thin">
        <color theme="9" tint="0.39997558519241921"/>
      </top>
      <bottom style="thin">
        <color theme="9" tint="0.39997558519241921"/>
      </bottom>
      <diagonal/>
    </border>
    <border>
      <left/>
      <right/>
      <top style="thin">
        <color theme="9" tint="0.39997558519241921"/>
      </top>
      <bottom/>
      <diagonal/>
    </border>
    <border>
      <left style="medium">
        <color rgb="FFFF0000"/>
      </left>
      <right/>
      <top style="medium">
        <color rgb="FFFF0000"/>
      </top>
      <bottom/>
      <diagonal/>
    </border>
    <border>
      <left/>
      <right/>
      <top style="medium">
        <color rgb="FFFF0000"/>
      </top>
      <bottom/>
      <diagonal/>
    </border>
    <border>
      <left style="medium">
        <color indexed="64"/>
      </left>
      <right style="medium">
        <color indexed="64"/>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top/>
      <bottom style="medium">
        <color rgb="FFFF0000"/>
      </bottom>
      <diagonal/>
    </border>
    <border>
      <left style="medium">
        <color indexed="64"/>
      </left>
      <right style="medium">
        <color indexed="64"/>
      </right>
      <top/>
      <bottom style="medium">
        <color rgb="FFFF0000"/>
      </bottom>
      <diagonal/>
    </border>
    <border>
      <left/>
      <right style="medium">
        <color rgb="FFFF0000"/>
      </right>
      <top/>
      <bottom style="medium">
        <color rgb="FFFF0000"/>
      </bottom>
      <diagonal/>
    </border>
    <border>
      <left style="medium">
        <color rgb="FFFF0000"/>
      </left>
      <right/>
      <top/>
      <bottom style="medium">
        <color rgb="FFFF0000"/>
      </bottom>
      <diagonal/>
    </border>
    <border>
      <left style="medium">
        <color rgb="FF012169"/>
      </left>
      <right style="medium">
        <color rgb="FF012169"/>
      </right>
      <top style="medium">
        <color rgb="FF012169"/>
      </top>
      <bottom style="medium">
        <color rgb="FF012169"/>
      </bottom>
      <diagonal/>
    </border>
    <border>
      <left style="medium">
        <color rgb="FF012169"/>
      </left>
      <right style="medium">
        <color rgb="FF012169"/>
      </right>
      <top/>
      <bottom/>
      <diagonal/>
    </border>
    <border>
      <left style="medium">
        <color rgb="FF012169"/>
      </left>
      <right style="medium">
        <color rgb="FF012169"/>
      </right>
      <top/>
      <bottom style="medium">
        <color rgb="FF012169"/>
      </bottom>
      <diagonal/>
    </border>
    <border>
      <left/>
      <right style="medium">
        <color rgb="FF012169"/>
      </right>
      <top/>
      <bottom/>
      <diagonal/>
    </border>
    <border>
      <left/>
      <right/>
      <top/>
      <bottom style="medium">
        <color rgb="FF012169"/>
      </bottom>
      <diagonal/>
    </border>
    <border>
      <left/>
      <right style="medium">
        <color rgb="FF012169"/>
      </right>
      <top/>
      <bottom style="medium">
        <color rgb="FF012169"/>
      </bottom>
      <diagonal/>
    </border>
    <border>
      <left/>
      <right/>
      <top style="medium">
        <color rgb="FF012169"/>
      </top>
      <bottom style="medium">
        <color rgb="FF012169"/>
      </bottom>
      <diagonal/>
    </border>
    <border>
      <left/>
      <right style="medium">
        <color rgb="FF012169"/>
      </right>
      <top style="medium">
        <color rgb="FF012169"/>
      </top>
      <bottom style="medium">
        <color rgb="FF012169"/>
      </bottom>
      <diagonal/>
    </border>
    <border>
      <left style="medium">
        <color rgb="FF012169"/>
      </left>
      <right style="medium">
        <color rgb="FF012169"/>
      </right>
      <top style="medium">
        <color rgb="FF012169"/>
      </top>
      <bottom/>
      <diagonal/>
    </border>
  </borders>
  <cellStyleXfs count="2">
    <xf numFmtId="0" fontId="0" fillId="0" borderId="0"/>
    <xf numFmtId="9" fontId="5" fillId="0" borderId="0" applyFont="0" applyFill="0" applyBorder="0" applyAlignment="0" applyProtection="0"/>
  </cellStyleXfs>
  <cellXfs count="98">
    <xf numFmtId="0" fontId="0" fillId="0" borderId="0" xfId="0"/>
    <xf numFmtId="0" fontId="1" fillId="2"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0" fillId="0" borderId="6" xfId="0" applyBorder="1"/>
    <xf numFmtId="0" fontId="0" fillId="0" borderId="7" xfId="0" applyBorder="1"/>
    <xf numFmtId="0" fontId="0" fillId="0" borderId="4" xfId="0" applyBorder="1"/>
    <xf numFmtId="0" fontId="0" fillId="0" borderId="5" xfId="0" applyBorder="1"/>
    <xf numFmtId="0" fontId="4" fillId="0" borderId="6" xfId="0" applyFont="1" applyBorder="1"/>
    <xf numFmtId="0" fontId="4" fillId="0" borderId="7" xfId="0" applyFont="1" applyBorder="1"/>
    <xf numFmtId="0" fontId="3" fillId="0" borderId="0" xfId="0" applyFont="1"/>
    <xf numFmtId="0" fontId="0" fillId="0" borderId="0" xfId="0" pivotButton="1"/>
    <xf numFmtId="0" fontId="0" fillId="0" borderId="0" xfId="0" applyAlignment="1">
      <alignment horizontal="left"/>
    </xf>
    <xf numFmtId="0" fontId="0" fillId="4" borderId="1" xfId="0" applyFill="1" applyBorder="1"/>
    <xf numFmtId="0" fontId="0" fillId="5" borderId="1" xfId="0" applyFill="1" applyBorder="1"/>
    <xf numFmtId="0" fontId="0" fillId="6" borderId="0" xfId="0" applyFill="1"/>
    <xf numFmtId="9" fontId="0" fillId="0" borderId="0" xfId="1" applyFont="1"/>
    <xf numFmtId="164" fontId="0" fillId="0" borderId="0" xfId="0" applyNumberFormat="1"/>
    <xf numFmtId="0" fontId="0" fillId="7" borderId="8" xfId="0" applyFill="1" applyBorder="1" applyAlignment="1">
      <alignment horizontal="center" vertical="center" wrapText="1"/>
    </xf>
    <xf numFmtId="0" fontId="0" fillId="7" borderId="9" xfId="0" applyFill="1" applyBorder="1" applyAlignment="1">
      <alignment horizontal="center" vertical="center" wrapText="1"/>
    </xf>
    <xf numFmtId="0" fontId="0" fillId="7" borderId="10" xfId="0" applyFill="1" applyBorder="1" applyAlignment="1">
      <alignment horizontal="center" vertical="center" wrapText="1"/>
    </xf>
    <xf numFmtId="0" fontId="0" fillId="7" borderId="11" xfId="0" applyFill="1" applyBorder="1" applyAlignment="1">
      <alignment horizontal="center"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0" borderId="3" xfId="0" applyBorder="1"/>
    <xf numFmtId="0" fontId="4" fillId="0" borderId="13" xfId="0" applyFont="1" applyBorder="1"/>
    <xf numFmtId="0" fontId="3" fillId="0" borderId="8" xfId="0" applyFont="1" applyBorder="1"/>
    <xf numFmtId="0" fontId="0" fillId="0" borderId="8" xfId="0" applyBorder="1" applyAlignment="1">
      <alignment horizontal="center" vertic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9" xfId="0" applyBorder="1"/>
    <xf numFmtId="0" fontId="0" fillId="0" borderId="10" xfId="0" applyBorder="1"/>
    <xf numFmtId="0" fontId="0" fillId="0" borderId="12" xfId="0" applyBorder="1"/>
    <xf numFmtId="0" fontId="0" fillId="8" borderId="11" xfId="0" applyFill="1" applyBorder="1"/>
    <xf numFmtId="0" fontId="0" fillId="0" borderId="21" xfId="0" applyBorder="1"/>
    <xf numFmtId="0" fontId="0" fillId="8" borderId="21" xfId="0" applyFill="1" applyBorder="1"/>
    <xf numFmtId="0" fontId="7" fillId="0" borderId="22" xfId="0" applyFont="1" applyBorder="1"/>
    <xf numFmtId="0" fontId="0" fillId="8" borderId="18" xfId="0" applyFill="1" applyBorder="1"/>
    <xf numFmtId="0" fontId="0" fillId="8" borderId="3" xfId="0" applyFill="1" applyBorder="1"/>
    <xf numFmtId="0" fontId="6" fillId="0" borderId="15" xfId="0" applyFont="1" applyBorder="1"/>
    <xf numFmtId="0" fontId="0" fillId="9" borderId="23" xfId="0" applyFill="1" applyBorder="1"/>
    <xf numFmtId="0" fontId="0" fillId="9" borderId="16" xfId="0" applyFill="1" applyBorder="1"/>
    <xf numFmtId="0" fontId="0" fillId="0" borderId="9" xfId="0" applyBorder="1" applyAlignment="1">
      <alignment horizontal="center" vertical="center"/>
    </xf>
    <xf numFmtId="0" fontId="0" fillId="3" borderId="9" xfId="0" applyFill="1" applyBorder="1" applyAlignment="1">
      <alignment horizontal="center" vertical="center"/>
    </xf>
    <xf numFmtId="165" fontId="0" fillId="0" borderId="3" xfId="0" applyNumberFormat="1" applyBorder="1"/>
    <xf numFmtId="166" fontId="0" fillId="0" borderId="3" xfId="0" applyNumberFormat="1" applyBorder="1"/>
    <xf numFmtId="166" fontId="0" fillId="0" borderId="0" xfId="0" applyNumberFormat="1"/>
    <xf numFmtId="165" fontId="0" fillId="0" borderId="0" xfId="0" applyNumberFormat="1"/>
    <xf numFmtId="165" fontId="0" fillId="0" borderId="9" xfId="0" applyNumberFormat="1" applyBorder="1"/>
    <xf numFmtId="165" fontId="0" fillId="0" borderId="10" xfId="0" applyNumberFormat="1" applyBorder="1"/>
    <xf numFmtId="165" fontId="0" fillId="0" borderId="12" xfId="0" applyNumberFormat="1" applyBorder="1"/>
    <xf numFmtId="0" fontId="8" fillId="8" borderId="0" xfId="0" applyFont="1" applyFill="1"/>
    <xf numFmtId="166" fontId="0" fillId="0" borderId="15" xfId="0" applyNumberFormat="1" applyBorder="1"/>
    <xf numFmtId="0" fontId="0" fillId="0" borderId="25" xfId="0" applyBorder="1"/>
    <xf numFmtId="0" fontId="0" fillId="0" borderId="26" xfId="0" applyBorder="1"/>
    <xf numFmtId="0" fontId="0" fillId="3" borderId="10" xfId="0" applyFill="1" applyBorder="1"/>
    <xf numFmtId="0" fontId="0" fillId="0" borderId="27" xfId="0" applyBorder="1"/>
    <xf numFmtId="166" fontId="0" fillId="0" borderId="10" xfId="0" applyNumberFormat="1" applyBorder="1"/>
    <xf numFmtId="0" fontId="3" fillId="0" borderId="13" xfId="0" applyFont="1" applyBorder="1"/>
    <xf numFmtId="0" fontId="4" fillId="0" borderId="8" xfId="0" applyFont="1" applyBorder="1"/>
    <xf numFmtId="0" fontId="4" fillId="0" borderId="24" xfId="0" applyFont="1" applyBorder="1"/>
    <xf numFmtId="0" fontId="0" fillId="0" borderId="24" xfId="0" applyBorder="1"/>
    <xf numFmtId="0" fontId="0" fillId="3" borderId="24" xfId="0" applyFill="1" applyBorder="1" applyAlignment="1">
      <alignment horizontal="center" vertical="center"/>
    </xf>
    <xf numFmtId="0" fontId="0" fillId="3" borderId="14" xfId="0" applyFill="1" applyBorder="1" applyAlignment="1">
      <alignment horizontal="center" vertical="center"/>
    </xf>
    <xf numFmtId="0" fontId="0" fillId="0" borderId="28" xfId="0" applyBorder="1" applyAlignment="1">
      <alignment horizontal="left"/>
    </xf>
    <xf numFmtId="0" fontId="0" fillId="0" borderId="29" xfId="0" applyBorder="1"/>
    <xf numFmtId="0" fontId="0" fillId="0" borderId="30" xfId="0" applyBorder="1"/>
    <xf numFmtId="166" fontId="0" fillId="0" borderId="29" xfId="0" applyNumberFormat="1" applyBorder="1"/>
    <xf numFmtId="166" fontId="0" fillId="0" borderId="30" xfId="0" applyNumberFormat="1" applyBorder="1"/>
    <xf numFmtId="166" fontId="0" fillId="0" borderId="31" xfId="0" applyNumberFormat="1" applyBorder="1"/>
    <xf numFmtId="0" fontId="0" fillId="0" borderId="32" xfId="0" applyBorder="1" applyAlignment="1">
      <alignment horizontal="left"/>
    </xf>
    <xf numFmtId="166" fontId="0" fillId="0" borderId="33" xfId="0" applyNumberFormat="1" applyBorder="1"/>
    <xf numFmtId="0" fontId="0" fillId="0" borderId="34" xfId="0" applyBorder="1"/>
    <xf numFmtId="0" fontId="0" fillId="0" borderId="35" xfId="0" applyBorder="1"/>
    <xf numFmtId="166" fontId="0" fillId="0" borderId="34" xfId="0" applyNumberFormat="1" applyBorder="1"/>
    <xf numFmtId="166" fontId="0" fillId="0" borderId="35" xfId="0" applyNumberFormat="1" applyBorder="1"/>
    <xf numFmtId="166" fontId="0" fillId="0" borderId="36" xfId="0" applyNumberFormat="1" applyBorder="1"/>
    <xf numFmtId="0" fontId="0" fillId="0" borderId="37" xfId="0" applyBorder="1" applyAlignment="1">
      <alignment horizontal="left"/>
    </xf>
    <xf numFmtId="0" fontId="0" fillId="3" borderId="30" xfId="0" applyFill="1" applyBorder="1"/>
    <xf numFmtId="0" fontId="0" fillId="3" borderId="35" xfId="0" applyFill="1" applyBorder="1"/>
    <xf numFmtId="0" fontId="0" fillId="10" borderId="0" xfId="0" applyFill="1"/>
    <xf numFmtId="0" fontId="0" fillId="10" borderId="3" xfId="0" applyFill="1" applyBorder="1"/>
    <xf numFmtId="0" fontId="10" fillId="11" borderId="38" xfId="0" applyFont="1" applyFill="1" applyBorder="1"/>
    <xf numFmtId="0" fontId="10" fillId="11" borderId="44" xfId="0" applyFont="1" applyFill="1" applyBorder="1"/>
    <xf numFmtId="0" fontId="10" fillId="11" borderId="45" xfId="0" applyFont="1" applyFill="1" applyBorder="1"/>
    <xf numFmtId="0" fontId="11" fillId="10" borderId="39" xfId="0" applyFont="1" applyFill="1" applyBorder="1" applyAlignment="1">
      <alignment horizontal="left"/>
    </xf>
    <xf numFmtId="0" fontId="11" fillId="10" borderId="3" xfId="0" applyFont="1" applyFill="1" applyBorder="1"/>
    <xf numFmtId="0" fontId="11" fillId="10" borderId="46" xfId="0" applyFont="1" applyFill="1" applyBorder="1"/>
    <xf numFmtId="0" fontId="11" fillId="10" borderId="41" xfId="0" applyFont="1" applyFill="1" applyBorder="1"/>
    <xf numFmtId="0" fontId="11" fillId="10" borderId="39" xfId="0" applyFont="1" applyFill="1" applyBorder="1"/>
    <xf numFmtId="0" fontId="11" fillId="10" borderId="40" xfId="0" applyFont="1" applyFill="1" applyBorder="1" applyAlignment="1">
      <alignment horizontal="left"/>
    </xf>
    <xf numFmtId="0" fontId="11" fillId="10" borderId="42" xfId="0" applyFont="1" applyFill="1" applyBorder="1"/>
    <xf numFmtId="0" fontId="11" fillId="10" borderId="40" xfId="0" applyFont="1" applyFill="1" applyBorder="1"/>
    <xf numFmtId="0" fontId="11" fillId="10" borderId="43" xfId="0" applyFont="1" applyFill="1" applyBorder="1"/>
    <xf numFmtId="164" fontId="0" fillId="0" borderId="15" xfId="0" applyNumberFormat="1" applyBorder="1"/>
  </cellXfs>
  <cellStyles count="2">
    <cellStyle name="Normal" xfId="0" builtinId="0"/>
    <cellStyle name="Pourcentage" xfId="1" builtinId="5"/>
  </cellStyles>
  <dxfs count="224">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012169"/>
      </font>
      <fill>
        <patternFill>
          <bgColor rgb="FFA0BDFE"/>
        </patternFill>
      </fill>
    </dxf>
    <dxf>
      <font>
        <color rgb="FFE4002B"/>
      </font>
      <fill>
        <patternFill>
          <bgColor rgb="FFFFC7CE"/>
        </patternFill>
      </fill>
    </dxf>
    <dxf>
      <font>
        <color rgb="FF9C0006"/>
      </font>
      <fill>
        <patternFill>
          <bgColor rgb="FFFFC7CE"/>
        </patternFill>
      </fill>
    </dxf>
    <dxf>
      <font>
        <color rgb="FFE4002B"/>
      </font>
      <fill>
        <patternFill>
          <bgColor rgb="FFFFC7CE"/>
        </patternFill>
      </fill>
    </dxf>
    <dxf>
      <font>
        <color rgb="FF9C0006"/>
      </font>
      <fill>
        <patternFill>
          <bgColor rgb="FFFFC7CE"/>
        </patternFill>
      </fill>
    </dxf>
    <dxf>
      <font>
        <color rgb="FF006100"/>
      </font>
      <fill>
        <patternFill>
          <bgColor rgb="FFC6EFCE"/>
        </patternFill>
      </fill>
    </dxf>
    <dxf>
      <font>
        <color rgb="FF012169"/>
      </font>
      <fill>
        <patternFill>
          <bgColor rgb="FFA0BDF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12169"/>
      <color rgb="FFE4002B"/>
      <color rgb="FFA0BDFE"/>
      <color rgb="FF6A98FE"/>
      <color rgb="FF0000FF"/>
      <color rgb="FF1700E8"/>
      <color rgb="FF2E00D1"/>
      <color rgb="FF4900B9"/>
      <color rgb="FF5D00A2"/>
      <color rgb="FF7400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1.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6.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7.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8.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9.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Ex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Importation mensuelle de</a:t>
            </a:r>
            <a:r>
              <a:rPr lang="en-US" baseline="0"/>
              <a:t> 2000 à 2024 (en milliard de dollars)</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Description!$C$1</c:f>
              <c:strCache>
                <c:ptCount val="1"/>
                <c:pt idx="0">
                  <c:v>Importation</c:v>
                </c:pt>
              </c:strCache>
            </c:strRef>
          </c:tx>
          <c:spPr>
            <a:ln w="28575" cap="rnd">
              <a:solidFill>
                <a:srgbClr val="E4002B"/>
              </a:solidFill>
              <a:round/>
            </a:ln>
            <a:effectLst/>
          </c:spPr>
          <c:marker>
            <c:symbol val="none"/>
          </c:marker>
          <c:cat>
            <c:strRef>
              <c:f>Description!$B$2:$B$298</c:f>
              <c:strCache>
                <c:ptCount val="297"/>
                <c:pt idx="0">
                  <c:v>janv. </c:v>
                </c:pt>
                <c:pt idx="1">
                  <c:v>févr. </c:v>
                </c:pt>
                <c:pt idx="2">
                  <c:v>mars </c:v>
                </c:pt>
                <c:pt idx="3">
                  <c:v>avr. </c:v>
                </c:pt>
                <c:pt idx="4">
                  <c:v>mai </c:v>
                </c:pt>
                <c:pt idx="5">
                  <c:v>juin </c:v>
                </c:pt>
                <c:pt idx="6">
                  <c:v>juill. </c:v>
                </c:pt>
                <c:pt idx="7">
                  <c:v>août </c:v>
                </c:pt>
                <c:pt idx="8">
                  <c:v>sept. </c:v>
                </c:pt>
                <c:pt idx="9">
                  <c:v>oct. </c:v>
                </c:pt>
                <c:pt idx="10">
                  <c:v>nov. </c:v>
                </c:pt>
                <c:pt idx="11">
                  <c:v>déc. </c:v>
                </c:pt>
                <c:pt idx="12">
                  <c:v>janv. </c:v>
                </c:pt>
                <c:pt idx="13">
                  <c:v>févr. </c:v>
                </c:pt>
                <c:pt idx="14">
                  <c:v>mars </c:v>
                </c:pt>
                <c:pt idx="15">
                  <c:v>avr. </c:v>
                </c:pt>
                <c:pt idx="16">
                  <c:v>mai </c:v>
                </c:pt>
                <c:pt idx="17">
                  <c:v>juin </c:v>
                </c:pt>
                <c:pt idx="18">
                  <c:v>juill. </c:v>
                </c:pt>
                <c:pt idx="19">
                  <c:v>août </c:v>
                </c:pt>
                <c:pt idx="20">
                  <c:v>sept. </c:v>
                </c:pt>
                <c:pt idx="21">
                  <c:v>oct. </c:v>
                </c:pt>
                <c:pt idx="22">
                  <c:v>nov. </c:v>
                </c:pt>
                <c:pt idx="23">
                  <c:v>déc. </c:v>
                </c:pt>
                <c:pt idx="24">
                  <c:v>janv. </c:v>
                </c:pt>
                <c:pt idx="25">
                  <c:v>févr. </c:v>
                </c:pt>
                <c:pt idx="26">
                  <c:v>mars </c:v>
                </c:pt>
                <c:pt idx="27">
                  <c:v>avr. </c:v>
                </c:pt>
                <c:pt idx="28">
                  <c:v>mai </c:v>
                </c:pt>
                <c:pt idx="29">
                  <c:v>juin </c:v>
                </c:pt>
                <c:pt idx="30">
                  <c:v>juill. </c:v>
                </c:pt>
                <c:pt idx="31">
                  <c:v>août </c:v>
                </c:pt>
                <c:pt idx="32">
                  <c:v>sept. </c:v>
                </c:pt>
                <c:pt idx="33">
                  <c:v>oct. </c:v>
                </c:pt>
                <c:pt idx="34">
                  <c:v>nov. </c:v>
                </c:pt>
                <c:pt idx="35">
                  <c:v>déc. </c:v>
                </c:pt>
                <c:pt idx="36">
                  <c:v>janv. </c:v>
                </c:pt>
                <c:pt idx="37">
                  <c:v>févr. </c:v>
                </c:pt>
                <c:pt idx="38">
                  <c:v>mars </c:v>
                </c:pt>
                <c:pt idx="39">
                  <c:v>avr. </c:v>
                </c:pt>
                <c:pt idx="40">
                  <c:v>mai </c:v>
                </c:pt>
                <c:pt idx="41">
                  <c:v>juin </c:v>
                </c:pt>
                <c:pt idx="42">
                  <c:v>juill. </c:v>
                </c:pt>
                <c:pt idx="43">
                  <c:v>août </c:v>
                </c:pt>
                <c:pt idx="44">
                  <c:v>sept. </c:v>
                </c:pt>
                <c:pt idx="45">
                  <c:v>oct. </c:v>
                </c:pt>
                <c:pt idx="46">
                  <c:v>nov. </c:v>
                </c:pt>
                <c:pt idx="47">
                  <c:v>déc. </c:v>
                </c:pt>
                <c:pt idx="48">
                  <c:v>janv. </c:v>
                </c:pt>
                <c:pt idx="49">
                  <c:v>févr. </c:v>
                </c:pt>
                <c:pt idx="50">
                  <c:v>mars </c:v>
                </c:pt>
                <c:pt idx="51">
                  <c:v>avr. </c:v>
                </c:pt>
                <c:pt idx="52">
                  <c:v>mai </c:v>
                </c:pt>
                <c:pt idx="53">
                  <c:v>juin </c:v>
                </c:pt>
                <c:pt idx="54">
                  <c:v>juill. </c:v>
                </c:pt>
                <c:pt idx="55">
                  <c:v>août </c:v>
                </c:pt>
                <c:pt idx="56">
                  <c:v>sept. </c:v>
                </c:pt>
                <c:pt idx="57">
                  <c:v>oct. </c:v>
                </c:pt>
                <c:pt idx="58">
                  <c:v>nov. </c:v>
                </c:pt>
                <c:pt idx="59">
                  <c:v>déc. </c:v>
                </c:pt>
                <c:pt idx="60">
                  <c:v>janv. </c:v>
                </c:pt>
                <c:pt idx="61">
                  <c:v>févr. </c:v>
                </c:pt>
                <c:pt idx="62">
                  <c:v>mars </c:v>
                </c:pt>
                <c:pt idx="63">
                  <c:v>avr. </c:v>
                </c:pt>
                <c:pt idx="64">
                  <c:v>mai </c:v>
                </c:pt>
                <c:pt idx="65">
                  <c:v>juin </c:v>
                </c:pt>
                <c:pt idx="66">
                  <c:v>juill. </c:v>
                </c:pt>
                <c:pt idx="67">
                  <c:v>août </c:v>
                </c:pt>
                <c:pt idx="68">
                  <c:v>sept. </c:v>
                </c:pt>
                <c:pt idx="69">
                  <c:v>oct. </c:v>
                </c:pt>
                <c:pt idx="70">
                  <c:v>nov. </c:v>
                </c:pt>
                <c:pt idx="71">
                  <c:v>déc. </c:v>
                </c:pt>
                <c:pt idx="72">
                  <c:v>janv. </c:v>
                </c:pt>
                <c:pt idx="73">
                  <c:v>févr. </c:v>
                </c:pt>
                <c:pt idx="74">
                  <c:v>mars </c:v>
                </c:pt>
                <c:pt idx="75">
                  <c:v>avr. </c:v>
                </c:pt>
                <c:pt idx="76">
                  <c:v>mai </c:v>
                </c:pt>
                <c:pt idx="77">
                  <c:v>juin </c:v>
                </c:pt>
                <c:pt idx="78">
                  <c:v>juill. </c:v>
                </c:pt>
                <c:pt idx="79">
                  <c:v>août </c:v>
                </c:pt>
                <c:pt idx="80">
                  <c:v>sept. </c:v>
                </c:pt>
                <c:pt idx="81">
                  <c:v>oct. </c:v>
                </c:pt>
                <c:pt idx="82">
                  <c:v>nov. </c:v>
                </c:pt>
                <c:pt idx="83">
                  <c:v>déc. </c:v>
                </c:pt>
                <c:pt idx="84">
                  <c:v>janv. </c:v>
                </c:pt>
                <c:pt idx="85">
                  <c:v>févr. </c:v>
                </c:pt>
                <c:pt idx="86">
                  <c:v>mars </c:v>
                </c:pt>
                <c:pt idx="87">
                  <c:v>avr. </c:v>
                </c:pt>
                <c:pt idx="88">
                  <c:v>mai </c:v>
                </c:pt>
                <c:pt idx="89">
                  <c:v>juin </c:v>
                </c:pt>
                <c:pt idx="90">
                  <c:v>juill. </c:v>
                </c:pt>
                <c:pt idx="91">
                  <c:v>août </c:v>
                </c:pt>
                <c:pt idx="92">
                  <c:v>sept. </c:v>
                </c:pt>
                <c:pt idx="93">
                  <c:v>oct. </c:v>
                </c:pt>
                <c:pt idx="94">
                  <c:v>nov. </c:v>
                </c:pt>
                <c:pt idx="95">
                  <c:v>déc. </c:v>
                </c:pt>
                <c:pt idx="96">
                  <c:v>janv. </c:v>
                </c:pt>
                <c:pt idx="97">
                  <c:v>févr. </c:v>
                </c:pt>
                <c:pt idx="98">
                  <c:v>mars </c:v>
                </c:pt>
                <c:pt idx="99">
                  <c:v>avr. </c:v>
                </c:pt>
                <c:pt idx="100">
                  <c:v>mai </c:v>
                </c:pt>
                <c:pt idx="101">
                  <c:v>juin </c:v>
                </c:pt>
                <c:pt idx="102">
                  <c:v>juill. </c:v>
                </c:pt>
                <c:pt idx="103">
                  <c:v>août </c:v>
                </c:pt>
                <c:pt idx="104">
                  <c:v>sept. </c:v>
                </c:pt>
                <c:pt idx="105">
                  <c:v>oct. </c:v>
                </c:pt>
                <c:pt idx="106">
                  <c:v>nov. </c:v>
                </c:pt>
                <c:pt idx="107">
                  <c:v>déc. </c:v>
                </c:pt>
                <c:pt idx="108">
                  <c:v>janv. </c:v>
                </c:pt>
                <c:pt idx="109">
                  <c:v>févr. </c:v>
                </c:pt>
                <c:pt idx="110">
                  <c:v>mars </c:v>
                </c:pt>
                <c:pt idx="111">
                  <c:v>avr. </c:v>
                </c:pt>
                <c:pt idx="112">
                  <c:v>mai </c:v>
                </c:pt>
                <c:pt idx="113">
                  <c:v>juin </c:v>
                </c:pt>
                <c:pt idx="114">
                  <c:v>juill. </c:v>
                </c:pt>
                <c:pt idx="115">
                  <c:v>août </c:v>
                </c:pt>
                <c:pt idx="116">
                  <c:v>sept. </c:v>
                </c:pt>
                <c:pt idx="117">
                  <c:v>oct. </c:v>
                </c:pt>
                <c:pt idx="118">
                  <c:v>nov. </c:v>
                </c:pt>
                <c:pt idx="119">
                  <c:v>déc. </c:v>
                </c:pt>
                <c:pt idx="120">
                  <c:v>janv. </c:v>
                </c:pt>
                <c:pt idx="121">
                  <c:v>févr. </c:v>
                </c:pt>
                <c:pt idx="122">
                  <c:v>mars </c:v>
                </c:pt>
                <c:pt idx="123">
                  <c:v>avr. </c:v>
                </c:pt>
                <c:pt idx="124">
                  <c:v>mai </c:v>
                </c:pt>
                <c:pt idx="125">
                  <c:v>juin </c:v>
                </c:pt>
                <c:pt idx="126">
                  <c:v>juill. </c:v>
                </c:pt>
                <c:pt idx="127">
                  <c:v>août </c:v>
                </c:pt>
                <c:pt idx="128">
                  <c:v>sept. </c:v>
                </c:pt>
                <c:pt idx="129">
                  <c:v>oct. </c:v>
                </c:pt>
                <c:pt idx="130">
                  <c:v>nov. </c:v>
                </c:pt>
                <c:pt idx="131">
                  <c:v>déc. </c:v>
                </c:pt>
                <c:pt idx="132">
                  <c:v>janv. </c:v>
                </c:pt>
                <c:pt idx="133">
                  <c:v>févr. </c:v>
                </c:pt>
                <c:pt idx="134">
                  <c:v>mars </c:v>
                </c:pt>
                <c:pt idx="135">
                  <c:v>avr. </c:v>
                </c:pt>
                <c:pt idx="136">
                  <c:v>mai </c:v>
                </c:pt>
                <c:pt idx="137">
                  <c:v>juin </c:v>
                </c:pt>
                <c:pt idx="138">
                  <c:v>juill. </c:v>
                </c:pt>
                <c:pt idx="139">
                  <c:v>août </c:v>
                </c:pt>
                <c:pt idx="140">
                  <c:v>sept. </c:v>
                </c:pt>
                <c:pt idx="141">
                  <c:v>oct. </c:v>
                </c:pt>
                <c:pt idx="142">
                  <c:v>nov. </c:v>
                </c:pt>
                <c:pt idx="143">
                  <c:v>déc. </c:v>
                </c:pt>
                <c:pt idx="144">
                  <c:v>janv. </c:v>
                </c:pt>
                <c:pt idx="145">
                  <c:v>févr. </c:v>
                </c:pt>
                <c:pt idx="146">
                  <c:v>mars </c:v>
                </c:pt>
                <c:pt idx="147">
                  <c:v>avr. </c:v>
                </c:pt>
                <c:pt idx="148">
                  <c:v>mai </c:v>
                </c:pt>
                <c:pt idx="149">
                  <c:v>juin </c:v>
                </c:pt>
                <c:pt idx="150">
                  <c:v>juill. </c:v>
                </c:pt>
                <c:pt idx="151">
                  <c:v>août </c:v>
                </c:pt>
                <c:pt idx="152">
                  <c:v>sept. </c:v>
                </c:pt>
                <c:pt idx="153">
                  <c:v>oct. </c:v>
                </c:pt>
                <c:pt idx="154">
                  <c:v>nov. </c:v>
                </c:pt>
                <c:pt idx="155">
                  <c:v>déc. </c:v>
                </c:pt>
                <c:pt idx="156">
                  <c:v>janv. </c:v>
                </c:pt>
                <c:pt idx="157">
                  <c:v>févr. </c:v>
                </c:pt>
                <c:pt idx="158">
                  <c:v>mars </c:v>
                </c:pt>
                <c:pt idx="159">
                  <c:v>avr. </c:v>
                </c:pt>
                <c:pt idx="160">
                  <c:v>mai </c:v>
                </c:pt>
                <c:pt idx="161">
                  <c:v>juin </c:v>
                </c:pt>
                <c:pt idx="162">
                  <c:v>juill. </c:v>
                </c:pt>
                <c:pt idx="163">
                  <c:v>août </c:v>
                </c:pt>
                <c:pt idx="164">
                  <c:v>sept. </c:v>
                </c:pt>
                <c:pt idx="165">
                  <c:v>oct. </c:v>
                </c:pt>
                <c:pt idx="166">
                  <c:v>nov. </c:v>
                </c:pt>
                <c:pt idx="167">
                  <c:v>déc. </c:v>
                </c:pt>
                <c:pt idx="168">
                  <c:v>janv. </c:v>
                </c:pt>
                <c:pt idx="169">
                  <c:v>févr. </c:v>
                </c:pt>
                <c:pt idx="170">
                  <c:v>mars </c:v>
                </c:pt>
                <c:pt idx="171">
                  <c:v>avr. </c:v>
                </c:pt>
                <c:pt idx="172">
                  <c:v>mai </c:v>
                </c:pt>
                <c:pt idx="173">
                  <c:v>juin </c:v>
                </c:pt>
                <c:pt idx="174">
                  <c:v>juill. </c:v>
                </c:pt>
                <c:pt idx="175">
                  <c:v>août </c:v>
                </c:pt>
                <c:pt idx="176">
                  <c:v>sept. </c:v>
                </c:pt>
                <c:pt idx="177">
                  <c:v>oct. </c:v>
                </c:pt>
                <c:pt idx="178">
                  <c:v>nov. </c:v>
                </c:pt>
                <c:pt idx="179">
                  <c:v>déc. </c:v>
                </c:pt>
                <c:pt idx="180">
                  <c:v>janv. </c:v>
                </c:pt>
                <c:pt idx="181">
                  <c:v>févr. </c:v>
                </c:pt>
                <c:pt idx="182">
                  <c:v>mars </c:v>
                </c:pt>
                <c:pt idx="183">
                  <c:v>avr. </c:v>
                </c:pt>
                <c:pt idx="184">
                  <c:v>mai </c:v>
                </c:pt>
                <c:pt idx="185">
                  <c:v>juin </c:v>
                </c:pt>
                <c:pt idx="186">
                  <c:v>juill. </c:v>
                </c:pt>
                <c:pt idx="187">
                  <c:v>août </c:v>
                </c:pt>
                <c:pt idx="188">
                  <c:v>sept. </c:v>
                </c:pt>
                <c:pt idx="189">
                  <c:v>oct. </c:v>
                </c:pt>
                <c:pt idx="190">
                  <c:v>nov. </c:v>
                </c:pt>
                <c:pt idx="191">
                  <c:v>déc. </c:v>
                </c:pt>
                <c:pt idx="192">
                  <c:v>janv. </c:v>
                </c:pt>
                <c:pt idx="193">
                  <c:v>févr. </c:v>
                </c:pt>
                <c:pt idx="194">
                  <c:v>mars </c:v>
                </c:pt>
                <c:pt idx="195">
                  <c:v>avr. </c:v>
                </c:pt>
                <c:pt idx="196">
                  <c:v>mai </c:v>
                </c:pt>
                <c:pt idx="197">
                  <c:v>juin </c:v>
                </c:pt>
                <c:pt idx="198">
                  <c:v>juill. </c:v>
                </c:pt>
                <c:pt idx="199">
                  <c:v>août </c:v>
                </c:pt>
                <c:pt idx="200">
                  <c:v>sept. </c:v>
                </c:pt>
                <c:pt idx="201">
                  <c:v>oct. </c:v>
                </c:pt>
                <c:pt idx="202">
                  <c:v>nov. </c:v>
                </c:pt>
                <c:pt idx="203">
                  <c:v>déc. </c:v>
                </c:pt>
                <c:pt idx="204">
                  <c:v>janv. </c:v>
                </c:pt>
                <c:pt idx="205">
                  <c:v>févr. </c:v>
                </c:pt>
                <c:pt idx="206">
                  <c:v>mars </c:v>
                </c:pt>
                <c:pt idx="207">
                  <c:v>avr. </c:v>
                </c:pt>
                <c:pt idx="208">
                  <c:v>mai </c:v>
                </c:pt>
                <c:pt idx="209">
                  <c:v>juin </c:v>
                </c:pt>
                <c:pt idx="210">
                  <c:v>juill. </c:v>
                </c:pt>
                <c:pt idx="211">
                  <c:v>août </c:v>
                </c:pt>
                <c:pt idx="212">
                  <c:v>sept. </c:v>
                </c:pt>
                <c:pt idx="213">
                  <c:v>oct. </c:v>
                </c:pt>
                <c:pt idx="214">
                  <c:v>nov. </c:v>
                </c:pt>
                <c:pt idx="215">
                  <c:v>déc. </c:v>
                </c:pt>
                <c:pt idx="216">
                  <c:v>janv. </c:v>
                </c:pt>
                <c:pt idx="217">
                  <c:v>févr. </c:v>
                </c:pt>
                <c:pt idx="218">
                  <c:v>mars </c:v>
                </c:pt>
                <c:pt idx="219">
                  <c:v>avr. </c:v>
                </c:pt>
                <c:pt idx="220">
                  <c:v>mai </c:v>
                </c:pt>
                <c:pt idx="221">
                  <c:v>juin </c:v>
                </c:pt>
                <c:pt idx="222">
                  <c:v>juill. </c:v>
                </c:pt>
                <c:pt idx="223">
                  <c:v>août </c:v>
                </c:pt>
                <c:pt idx="224">
                  <c:v>sept. </c:v>
                </c:pt>
                <c:pt idx="225">
                  <c:v>oct. </c:v>
                </c:pt>
                <c:pt idx="226">
                  <c:v>nov. </c:v>
                </c:pt>
                <c:pt idx="227">
                  <c:v>déc. </c:v>
                </c:pt>
                <c:pt idx="228">
                  <c:v>janv. </c:v>
                </c:pt>
                <c:pt idx="229">
                  <c:v>févr. </c:v>
                </c:pt>
                <c:pt idx="230">
                  <c:v>mars </c:v>
                </c:pt>
                <c:pt idx="231">
                  <c:v>avr. </c:v>
                </c:pt>
                <c:pt idx="232">
                  <c:v>mai </c:v>
                </c:pt>
                <c:pt idx="233">
                  <c:v>juin </c:v>
                </c:pt>
                <c:pt idx="234">
                  <c:v>juill. </c:v>
                </c:pt>
                <c:pt idx="235">
                  <c:v>août </c:v>
                </c:pt>
                <c:pt idx="236">
                  <c:v>sept. </c:v>
                </c:pt>
                <c:pt idx="237">
                  <c:v>oct. </c:v>
                </c:pt>
                <c:pt idx="238">
                  <c:v>nov. </c:v>
                </c:pt>
                <c:pt idx="239">
                  <c:v>déc. </c:v>
                </c:pt>
                <c:pt idx="240">
                  <c:v>janv. </c:v>
                </c:pt>
                <c:pt idx="241">
                  <c:v>févr. </c:v>
                </c:pt>
                <c:pt idx="242">
                  <c:v>mars </c:v>
                </c:pt>
                <c:pt idx="243">
                  <c:v>avr. </c:v>
                </c:pt>
                <c:pt idx="244">
                  <c:v>mai </c:v>
                </c:pt>
                <c:pt idx="245">
                  <c:v>juin </c:v>
                </c:pt>
                <c:pt idx="246">
                  <c:v>juill. </c:v>
                </c:pt>
                <c:pt idx="247">
                  <c:v>août </c:v>
                </c:pt>
                <c:pt idx="248">
                  <c:v>sept. </c:v>
                </c:pt>
                <c:pt idx="249">
                  <c:v>oct. </c:v>
                </c:pt>
                <c:pt idx="250">
                  <c:v>nov. </c:v>
                </c:pt>
                <c:pt idx="251">
                  <c:v>déc. </c:v>
                </c:pt>
                <c:pt idx="252">
                  <c:v>janv. </c:v>
                </c:pt>
                <c:pt idx="253">
                  <c:v>févr. </c:v>
                </c:pt>
                <c:pt idx="254">
                  <c:v>mars </c:v>
                </c:pt>
                <c:pt idx="255">
                  <c:v>avr. </c:v>
                </c:pt>
                <c:pt idx="256">
                  <c:v>mai </c:v>
                </c:pt>
                <c:pt idx="257">
                  <c:v>juin </c:v>
                </c:pt>
                <c:pt idx="258">
                  <c:v>juill. </c:v>
                </c:pt>
                <c:pt idx="259">
                  <c:v>août </c:v>
                </c:pt>
                <c:pt idx="260">
                  <c:v>sept. </c:v>
                </c:pt>
                <c:pt idx="261">
                  <c:v>oct. </c:v>
                </c:pt>
                <c:pt idx="262">
                  <c:v>nov. </c:v>
                </c:pt>
                <c:pt idx="263">
                  <c:v>déc. </c:v>
                </c:pt>
                <c:pt idx="264">
                  <c:v>janv. </c:v>
                </c:pt>
                <c:pt idx="265">
                  <c:v>févr. </c:v>
                </c:pt>
                <c:pt idx="266">
                  <c:v>mars </c:v>
                </c:pt>
                <c:pt idx="267">
                  <c:v>avr. </c:v>
                </c:pt>
                <c:pt idx="268">
                  <c:v>mai </c:v>
                </c:pt>
                <c:pt idx="269">
                  <c:v>juin </c:v>
                </c:pt>
                <c:pt idx="270">
                  <c:v>juill. </c:v>
                </c:pt>
                <c:pt idx="271">
                  <c:v>août </c:v>
                </c:pt>
                <c:pt idx="272">
                  <c:v>sept. </c:v>
                </c:pt>
                <c:pt idx="273">
                  <c:v>oct. </c:v>
                </c:pt>
                <c:pt idx="274">
                  <c:v>nov. </c:v>
                </c:pt>
                <c:pt idx="275">
                  <c:v>déc. </c:v>
                </c:pt>
                <c:pt idx="276">
                  <c:v>janv. </c:v>
                </c:pt>
                <c:pt idx="277">
                  <c:v>févr. </c:v>
                </c:pt>
                <c:pt idx="278">
                  <c:v>mars </c:v>
                </c:pt>
                <c:pt idx="279">
                  <c:v>avr. </c:v>
                </c:pt>
                <c:pt idx="280">
                  <c:v>mai </c:v>
                </c:pt>
                <c:pt idx="281">
                  <c:v>juin </c:v>
                </c:pt>
                <c:pt idx="282">
                  <c:v>juill. </c:v>
                </c:pt>
                <c:pt idx="283">
                  <c:v>août </c:v>
                </c:pt>
                <c:pt idx="284">
                  <c:v>sept. </c:v>
                </c:pt>
                <c:pt idx="285">
                  <c:v>oct. </c:v>
                </c:pt>
                <c:pt idx="286">
                  <c:v>nov. </c:v>
                </c:pt>
                <c:pt idx="287">
                  <c:v>déc. </c:v>
                </c:pt>
                <c:pt idx="288">
                  <c:v>janv. </c:v>
                </c:pt>
                <c:pt idx="289">
                  <c:v>févr. </c:v>
                </c:pt>
                <c:pt idx="290">
                  <c:v>mars </c:v>
                </c:pt>
                <c:pt idx="291">
                  <c:v>avr. </c:v>
                </c:pt>
                <c:pt idx="292">
                  <c:v>mai </c:v>
                </c:pt>
                <c:pt idx="293">
                  <c:v>juin </c:v>
                </c:pt>
                <c:pt idx="294">
                  <c:v>juill. </c:v>
                </c:pt>
                <c:pt idx="295">
                  <c:v>août </c:v>
                </c:pt>
                <c:pt idx="296">
                  <c:v>sept. </c:v>
                </c:pt>
              </c:strCache>
            </c:strRef>
          </c:cat>
          <c:val>
            <c:numRef>
              <c:f>Description!$C$2:$C$298</c:f>
              <c:numCache>
                <c:formatCode>General</c:formatCode>
                <c:ptCount val="297"/>
                <c:pt idx="0">
                  <c:v>5.3211909999999998</c:v>
                </c:pt>
                <c:pt idx="1">
                  <c:v>5.4370900000000004</c:v>
                </c:pt>
                <c:pt idx="2">
                  <c:v>5.879264</c:v>
                </c:pt>
                <c:pt idx="3">
                  <c:v>4.7694239999999999</c:v>
                </c:pt>
                <c:pt idx="4">
                  <c:v>5.9865159999999999</c:v>
                </c:pt>
                <c:pt idx="5">
                  <c:v>6.2047030000000003</c:v>
                </c:pt>
                <c:pt idx="6">
                  <c:v>5.7374479999999997</c:v>
                </c:pt>
                <c:pt idx="7">
                  <c:v>6.2198869999999999</c:v>
                </c:pt>
                <c:pt idx="8">
                  <c:v>5.4434550000000002</c:v>
                </c:pt>
                <c:pt idx="9">
                  <c:v>5.8928149999999997</c:v>
                </c:pt>
                <c:pt idx="10">
                  <c:v>5.7481999999999998</c:v>
                </c:pt>
                <c:pt idx="11">
                  <c:v>5.0580439999999998</c:v>
                </c:pt>
                <c:pt idx="12">
                  <c:v>5.1418020000000002</c:v>
                </c:pt>
                <c:pt idx="13">
                  <c:v>4.447247</c:v>
                </c:pt>
                <c:pt idx="14">
                  <c:v>4.994319</c:v>
                </c:pt>
                <c:pt idx="15">
                  <c:v>4.7936389999999998</c:v>
                </c:pt>
                <c:pt idx="16">
                  <c:v>5.1895810000000004</c:v>
                </c:pt>
                <c:pt idx="17">
                  <c:v>4.9261239999999997</c:v>
                </c:pt>
                <c:pt idx="18">
                  <c:v>4.9512390000000002</c:v>
                </c:pt>
                <c:pt idx="19">
                  <c:v>5.5568479999999996</c:v>
                </c:pt>
                <c:pt idx="20">
                  <c:v>4.8990669999999996</c:v>
                </c:pt>
                <c:pt idx="21">
                  <c:v>5.8084300000000004</c:v>
                </c:pt>
                <c:pt idx="22">
                  <c:v>5.4182889999999997</c:v>
                </c:pt>
                <c:pt idx="23">
                  <c:v>4.7026870000000001</c:v>
                </c:pt>
                <c:pt idx="24">
                  <c:v>4.8318130000000004</c:v>
                </c:pt>
                <c:pt idx="25">
                  <c:v>4.9301139999999997</c:v>
                </c:pt>
                <c:pt idx="26">
                  <c:v>5.0459990000000001</c:v>
                </c:pt>
                <c:pt idx="27">
                  <c:v>5.4373480000000001</c:v>
                </c:pt>
                <c:pt idx="28">
                  <c:v>5.574338</c:v>
                </c:pt>
                <c:pt idx="29">
                  <c:v>5.4707249999999998</c:v>
                </c:pt>
                <c:pt idx="30">
                  <c:v>6.2563610000000001</c:v>
                </c:pt>
                <c:pt idx="31">
                  <c:v>6.1659420000000003</c:v>
                </c:pt>
                <c:pt idx="32">
                  <c:v>5.915324</c:v>
                </c:pt>
                <c:pt idx="33">
                  <c:v>6.539021</c:v>
                </c:pt>
                <c:pt idx="34">
                  <c:v>6.5312869999999998</c:v>
                </c:pt>
                <c:pt idx="35">
                  <c:v>6.8263980000000002</c:v>
                </c:pt>
                <c:pt idx="36">
                  <c:v>6.3499629999999998</c:v>
                </c:pt>
                <c:pt idx="37">
                  <c:v>6.0819989999999997</c:v>
                </c:pt>
                <c:pt idx="38">
                  <c:v>6.4925800000000002</c:v>
                </c:pt>
                <c:pt idx="39">
                  <c:v>6.6757390000000001</c:v>
                </c:pt>
                <c:pt idx="40">
                  <c:v>6.7142210000000002</c:v>
                </c:pt>
                <c:pt idx="41">
                  <c:v>7.1204090000000004</c:v>
                </c:pt>
                <c:pt idx="42">
                  <c:v>7.0192220000000001</c:v>
                </c:pt>
                <c:pt idx="43">
                  <c:v>7.070703</c:v>
                </c:pt>
                <c:pt idx="44">
                  <c:v>7.5827150000000003</c:v>
                </c:pt>
                <c:pt idx="45">
                  <c:v>8.2632820000000002</c:v>
                </c:pt>
                <c:pt idx="46">
                  <c:v>7.3175270000000001</c:v>
                </c:pt>
                <c:pt idx="47">
                  <c:v>8.1127640000000003</c:v>
                </c:pt>
                <c:pt idx="48">
                  <c:v>7.6545230000000002</c:v>
                </c:pt>
                <c:pt idx="49">
                  <c:v>7.359388</c:v>
                </c:pt>
                <c:pt idx="50">
                  <c:v>8.5473049999999997</c:v>
                </c:pt>
                <c:pt idx="51">
                  <c:v>8.0724660000000004</c:v>
                </c:pt>
                <c:pt idx="52">
                  <c:v>7.7711449999999997</c:v>
                </c:pt>
                <c:pt idx="53">
                  <c:v>8.5570430000000002</c:v>
                </c:pt>
                <c:pt idx="54">
                  <c:v>8.9844729999999995</c:v>
                </c:pt>
                <c:pt idx="55">
                  <c:v>8.6575620000000004</c:v>
                </c:pt>
                <c:pt idx="56">
                  <c:v>9.1559399999999993</c:v>
                </c:pt>
                <c:pt idx="57">
                  <c:v>9.3762640000000008</c:v>
                </c:pt>
                <c:pt idx="58">
                  <c:v>10.17313</c:v>
                </c:pt>
                <c:pt idx="59">
                  <c:v>9.5950690000000005</c:v>
                </c:pt>
                <c:pt idx="60">
                  <c:v>8.5429980000000008</c:v>
                </c:pt>
                <c:pt idx="61">
                  <c:v>8.6818399999999993</c:v>
                </c:pt>
                <c:pt idx="62">
                  <c:v>9.9665590000000002</c:v>
                </c:pt>
                <c:pt idx="63">
                  <c:v>9.7138150000000003</c:v>
                </c:pt>
                <c:pt idx="64">
                  <c:v>9.7912199999999991</c:v>
                </c:pt>
                <c:pt idx="65">
                  <c:v>9.8204150000000006</c:v>
                </c:pt>
                <c:pt idx="66">
                  <c:v>9.74512</c:v>
                </c:pt>
                <c:pt idx="67">
                  <c:v>10.46997</c:v>
                </c:pt>
                <c:pt idx="68">
                  <c:v>10.453340000000001</c:v>
                </c:pt>
                <c:pt idx="69">
                  <c:v>10.06837</c:v>
                </c:pt>
                <c:pt idx="70">
                  <c:v>11.116759999999999</c:v>
                </c:pt>
                <c:pt idx="71">
                  <c:v>10.079219999999999</c:v>
                </c:pt>
                <c:pt idx="72">
                  <c:v>10.01384</c:v>
                </c:pt>
                <c:pt idx="73">
                  <c:v>9.3971979999999995</c:v>
                </c:pt>
                <c:pt idx="74">
                  <c:v>10.43572</c:v>
                </c:pt>
                <c:pt idx="75">
                  <c:v>10.317920000000001</c:v>
                </c:pt>
                <c:pt idx="76">
                  <c:v>11.783469999999999</c:v>
                </c:pt>
                <c:pt idx="77">
                  <c:v>11.15049</c:v>
                </c:pt>
                <c:pt idx="78">
                  <c:v>10.67182</c:v>
                </c:pt>
                <c:pt idx="79">
                  <c:v>11.60641</c:v>
                </c:pt>
                <c:pt idx="80">
                  <c:v>11.36417</c:v>
                </c:pt>
                <c:pt idx="81">
                  <c:v>12.32057</c:v>
                </c:pt>
                <c:pt idx="82">
                  <c:v>12.12914</c:v>
                </c:pt>
                <c:pt idx="83">
                  <c:v>11.49837</c:v>
                </c:pt>
                <c:pt idx="84">
                  <c:v>11.38491</c:v>
                </c:pt>
                <c:pt idx="85">
                  <c:v>11.03097</c:v>
                </c:pt>
                <c:pt idx="86">
                  <c:v>12.15931</c:v>
                </c:pt>
                <c:pt idx="87">
                  <c:v>12.083740000000001</c:v>
                </c:pt>
                <c:pt idx="88">
                  <c:v>12.895440000000001</c:v>
                </c:pt>
                <c:pt idx="89">
                  <c:v>12.9589</c:v>
                </c:pt>
                <c:pt idx="90">
                  <c:v>13.22186</c:v>
                </c:pt>
                <c:pt idx="91">
                  <c:v>13.97662</c:v>
                </c:pt>
                <c:pt idx="92">
                  <c:v>13.16297</c:v>
                </c:pt>
                <c:pt idx="93">
                  <c:v>15.614879999999999</c:v>
                </c:pt>
                <c:pt idx="94">
                  <c:v>15.620240000000001</c:v>
                </c:pt>
                <c:pt idx="95">
                  <c:v>13.69422</c:v>
                </c:pt>
                <c:pt idx="96">
                  <c:v>14.88034</c:v>
                </c:pt>
                <c:pt idx="97">
                  <c:v>15.15171</c:v>
                </c:pt>
                <c:pt idx="98">
                  <c:v>15.41389</c:v>
                </c:pt>
                <c:pt idx="99">
                  <c:v>16.326899999999998</c:v>
                </c:pt>
                <c:pt idx="100">
                  <c:v>17.285720000000001</c:v>
                </c:pt>
                <c:pt idx="101">
                  <c:v>17.240929999999999</c:v>
                </c:pt>
                <c:pt idx="102">
                  <c:v>18.879860000000001</c:v>
                </c:pt>
                <c:pt idx="103">
                  <c:v>16.249110000000002</c:v>
                </c:pt>
                <c:pt idx="104">
                  <c:v>17.132470000000001</c:v>
                </c:pt>
                <c:pt idx="105">
                  <c:v>14.90466</c:v>
                </c:pt>
                <c:pt idx="106">
                  <c:v>13.73151</c:v>
                </c:pt>
                <c:pt idx="107">
                  <c:v>13.48418</c:v>
                </c:pt>
                <c:pt idx="108">
                  <c:v>11.519360000000001</c:v>
                </c:pt>
                <c:pt idx="109">
                  <c:v>10.74573</c:v>
                </c:pt>
                <c:pt idx="110">
                  <c:v>11.524850000000001</c:v>
                </c:pt>
                <c:pt idx="111">
                  <c:v>11.593070000000001</c:v>
                </c:pt>
                <c:pt idx="112">
                  <c:v>11.27078</c:v>
                </c:pt>
                <c:pt idx="113">
                  <c:v>12.58967</c:v>
                </c:pt>
                <c:pt idx="114">
                  <c:v>13.44434</c:v>
                </c:pt>
                <c:pt idx="115">
                  <c:v>12.92205</c:v>
                </c:pt>
                <c:pt idx="116">
                  <c:v>15.164540000000001</c:v>
                </c:pt>
                <c:pt idx="117">
                  <c:v>16.25685</c:v>
                </c:pt>
                <c:pt idx="118">
                  <c:v>16.13447</c:v>
                </c:pt>
                <c:pt idx="119">
                  <c:v>15.8817</c:v>
                </c:pt>
                <c:pt idx="120">
                  <c:v>14.015510000000001</c:v>
                </c:pt>
                <c:pt idx="121">
                  <c:v>13.53327</c:v>
                </c:pt>
                <c:pt idx="122">
                  <c:v>16.439</c:v>
                </c:pt>
                <c:pt idx="123">
                  <c:v>15.87768</c:v>
                </c:pt>
                <c:pt idx="124">
                  <c:v>14.999499999999999</c:v>
                </c:pt>
                <c:pt idx="125">
                  <c:v>15.326790000000001</c:v>
                </c:pt>
                <c:pt idx="126">
                  <c:v>16.426839999999999</c:v>
                </c:pt>
                <c:pt idx="127">
                  <c:v>15.66982</c:v>
                </c:pt>
                <c:pt idx="128">
                  <c:v>17.207350000000002</c:v>
                </c:pt>
                <c:pt idx="129">
                  <c:v>17.286619999999999</c:v>
                </c:pt>
                <c:pt idx="130">
                  <c:v>18.87041</c:v>
                </c:pt>
                <c:pt idx="131">
                  <c:v>18.078600000000002</c:v>
                </c:pt>
                <c:pt idx="132">
                  <c:v>15.58704</c:v>
                </c:pt>
                <c:pt idx="133">
                  <c:v>16.682469999999999</c:v>
                </c:pt>
                <c:pt idx="134">
                  <c:v>18.733889999999999</c:v>
                </c:pt>
                <c:pt idx="135">
                  <c:v>18.351579999999998</c:v>
                </c:pt>
                <c:pt idx="136">
                  <c:v>19.152930000000001</c:v>
                </c:pt>
                <c:pt idx="137">
                  <c:v>19.51793</c:v>
                </c:pt>
                <c:pt idx="138">
                  <c:v>21.05387</c:v>
                </c:pt>
                <c:pt idx="139">
                  <c:v>21.552199999999999</c:v>
                </c:pt>
                <c:pt idx="140">
                  <c:v>20.68394</c:v>
                </c:pt>
                <c:pt idx="141">
                  <c:v>21.02028</c:v>
                </c:pt>
                <c:pt idx="142">
                  <c:v>21.696750000000002</c:v>
                </c:pt>
                <c:pt idx="143">
                  <c:v>20.259640000000001</c:v>
                </c:pt>
                <c:pt idx="144">
                  <c:v>19.855029999999999</c:v>
                </c:pt>
                <c:pt idx="145">
                  <c:v>19.204840000000001</c:v>
                </c:pt>
                <c:pt idx="146">
                  <c:v>21.904209999999999</c:v>
                </c:pt>
                <c:pt idx="147">
                  <c:v>19.441649999999999</c:v>
                </c:pt>
                <c:pt idx="148">
                  <c:v>20.674769999999999</c:v>
                </c:pt>
                <c:pt idx="149">
                  <c:v>19.847090000000001</c:v>
                </c:pt>
                <c:pt idx="150">
                  <c:v>21.101140000000001</c:v>
                </c:pt>
                <c:pt idx="151">
                  <c:v>22.624140000000001</c:v>
                </c:pt>
                <c:pt idx="152">
                  <c:v>20.02495</c:v>
                </c:pt>
                <c:pt idx="153">
                  <c:v>22.819839999999999</c:v>
                </c:pt>
                <c:pt idx="154">
                  <c:v>23.640609999999999</c:v>
                </c:pt>
                <c:pt idx="155">
                  <c:v>19.239280000000001</c:v>
                </c:pt>
                <c:pt idx="156">
                  <c:v>19.840730000000001</c:v>
                </c:pt>
                <c:pt idx="157">
                  <c:v>18.452259999999999</c:v>
                </c:pt>
                <c:pt idx="158">
                  <c:v>18.646329999999999</c:v>
                </c:pt>
                <c:pt idx="159">
                  <c:v>19.28163</c:v>
                </c:pt>
                <c:pt idx="160">
                  <c:v>19.80031</c:v>
                </c:pt>
                <c:pt idx="161">
                  <c:v>17.367830000000001</c:v>
                </c:pt>
                <c:pt idx="162">
                  <c:v>20.09507</c:v>
                </c:pt>
                <c:pt idx="163">
                  <c:v>19.591349999999998</c:v>
                </c:pt>
                <c:pt idx="164">
                  <c:v>19.716719999999999</c:v>
                </c:pt>
                <c:pt idx="165">
                  <c:v>21.020900000000001</c:v>
                </c:pt>
                <c:pt idx="166">
                  <c:v>20.310230000000001</c:v>
                </c:pt>
                <c:pt idx="167">
                  <c:v>18.36749</c:v>
                </c:pt>
                <c:pt idx="168">
                  <c:v>19.271059999999999</c:v>
                </c:pt>
                <c:pt idx="169">
                  <c:v>18.066500000000001</c:v>
                </c:pt>
                <c:pt idx="170">
                  <c:v>17.844470000000001</c:v>
                </c:pt>
                <c:pt idx="171">
                  <c:v>18.83653</c:v>
                </c:pt>
                <c:pt idx="172">
                  <c:v>19.60924</c:v>
                </c:pt>
                <c:pt idx="173">
                  <c:v>19.02272</c:v>
                </c:pt>
                <c:pt idx="174">
                  <c:v>20.504370000000002</c:v>
                </c:pt>
                <c:pt idx="175">
                  <c:v>18.780619999999999</c:v>
                </c:pt>
                <c:pt idx="176">
                  <c:v>20.513739999999999</c:v>
                </c:pt>
                <c:pt idx="177">
                  <c:v>19.634429999999998</c:v>
                </c:pt>
                <c:pt idx="178">
                  <c:v>18.579560000000001</c:v>
                </c:pt>
                <c:pt idx="179">
                  <c:v>17.398869999999999</c:v>
                </c:pt>
                <c:pt idx="180">
                  <c:v>16.711970000000001</c:v>
                </c:pt>
                <c:pt idx="181">
                  <c:v>15.538399999999999</c:v>
                </c:pt>
                <c:pt idx="182">
                  <c:v>16.353819999999999</c:v>
                </c:pt>
                <c:pt idx="183">
                  <c:v>17.067</c:v>
                </c:pt>
                <c:pt idx="184">
                  <c:v>16.529990000000002</c:v>
                </c:pt>
                <c:pt idx="185">
                  <c:v>17.444849999999999</c:v>
                </c:pt>
                <c:pt idx="186">
                  <c:v>17.819769999999998</c:v>
                </c:pt>
                <c:pt idx="187">
                  <c:v>15.89893</c:v>
                </c:pt>
                <c:pt idx="188">
                  <c:v>17.060230000000001</c:v>
                </c:pt>
                <c:pt idx="189">
                  <c:v>17.489999999999998</c:v>
                </c:pt>
                <c:pt idx="190">
                  <c:v>16.90401</c:v>
                </c:pt>
                <c:pt idx="191">
                  <c:v>15.802490000000001</c:v>
                </c:pt>
                <c:pt idx="192">
                  <c:v>14.10927</c:v>
                </c:pt>
                <c:pt idx="193">
                  <c:v>14.65401</c:v>
                </c:pt>
                <c:pt idx="194">
                  <c:v>15.31202</c:v>
                </c:pt>
                <c:pt idx="195">
                  <c:v>15.21078</c:v>
                </c:pt>
                <c:pt idx="196">
                  <c:v>14.9963</c:v>
                </c:pt>
                <c:pt idx="197">
                  <c:v>16.35558</c:v>
                </c:pt>
                <c:pt idx="198">
                  <c:v>15.69378</c:v>
                </c:pt>
                <c:pt idx="199">
                  <c:v>16.964490000000001</c:v>
                </c:pt>
                <c:pt idx="200">
                  <c:v>16.741309999999999</c:v>
                </c:pt>
                <c:pt idx="201">
                  <c:v>16.5596</c:v>
                </c:pt>
                <c:pt idx="202">
                  <c:v>16.942440000000001</c:v>
                </c:pt>
                <c:pt idx="203">
                  <c:v>15.7347</c:v>
                </c:pt>
                <c:pt idx="204">
                  <c:v>15.993830000000001</c:v>
                </c:pt>
                <c:pt idx="205">
                  <c:v>14.85041</c:v>
                </c:pt>
                <c:pt idx="206">
                  <c:v>17.241949999999999</c:v>
                </c:pt>
                <c:pt idx="207">
                  <c:v>15.26186</c:v>
                </c:pt>
                <c:pt idx="208">
                  <c:v>19.566410000000001</c:v>
                </c:pt>
                <c:pt idx="209">
                  <c:v>17.512930000000001</c:v>
                </c:pt>
                <c:pt idx="210">
                  <c:v>23.452490000000001</c:v>
                </c:pt>
                <c:pt idx="211">
                  <c:v>20.785599999999999</c:v>
                </c:pt>
                <c:pt idx="212">
                  <c:v>20.662430000000001</c:v>
                </c:pt>
                <c:pt idx="213">
                  <c:v>18.642869999999998</c:v>
                </c:pt>
                <c:pt idx="214">
                  <c:v>19.121980000000001</c:v>
                </c:pt>
                <c:pt idx="215">
                  <c:v>18.189229999999998</c:v>
                </c:pt>
                <c:pt idx="216">
                  <c:v>19.329149999999998</c:v>
                </c:pt>
                <c:pt idx="217">
                  <c:v>17.90606</c:v>
                </c:pt>
                <c:pt idx="218">
                  <c:v>18.449960000000001</c:v>
                </c:pt>
                <c:pt idx="219">
                  <c:v>18.00103</c:v>
                </c:pt>
                <c:pt idx="220">
                  <c:v>19.735880000000002</c:v>
                </c:pt>
                <c:pt idx="221">
                  <c:v>19.204989999999999</c:v>
                </c:pt>
                <c:pt idx="222">
                  <c:v>18.64649</c:v>
                </c:pt>
                <c:pt idx="223">
                  <c:v>19.60106</c:v>
                </c:pt>
                <c:pt idx="224">
                  <c:v>18.024429999999999</c:v>
                </c:pt>
                <c:pt idx="225">
                  <c:v>20.562660000000001</c:v>
                </c:pt>
                <c:pt idx="226">
                  <c:v>20.77148</c:v>
                </c:pt>
                <c:pt idx="227">
                  <c:v>16.801639999999999</c:v>
                </c:pt>
                <c:pt idx="228">
                  <c:v>18.5867</c:v>
                </c:pt>
                <c:pt idx="229">
                  <c:v>16.67962</c:v>
                </c:pt>
                <c:pt idx="230">
                  <c:v>17.00919</c:v>
                </c:pt>
                <c:pt idx="231">
                  <c:v>17.709949999999999</c:v>
                </c:pt>
                <c:pt idx="232">
                  <c:v>18.562239999999999</c:v>
                </c:pt>
                <c:pt idx="233">
                  <c:v>16.42464</c:v>
                </c:pt>
                <c:pt idx="234">
                  <c:v>18.40925</c:v>
                </c:pt>
                <c:pt idx="235">
                  <c:v>17.533000000000001</c:v>
                </c:pt>
                <c:pt idx="236">
                  <c:v>17.715579999999999</c:v>
                </c:pt>
                <c:pt idx="237">
                  <c:v>19.483979999999999</c:v>
                </c:pt>
                <c:pt idx="238">
                  <c:v>17.714369999999999</c:v>
                </c:pt>
                <c:pt idx="239">
                  <c:v>17.893190000000001</c:v>
                </c:pt>
                <c:pt idx="240">
                  <c:v>17.261749999999999</c:v>
                </c:pt>
                <c:pt idx="241">
                  <c:v>14.296110000000001</c:v>
                </c:pt>
                <c:pt idx="242">
                  <c:v>14.94666</c:v>
                </c:pt>
                <c:pt idx="243">
                  <c:v>15.04491</c:v>
                </c:pt>
                <c:pt idx="244">
                  <c:v>14.348610000000001</c:v>
                </c:pt>
                <c:pt idx="245">
                  <c:v>16.027719999999999</c:v>
                </c:pt>
                <c:pt idx="246">
                  <c:v>18.09994</c:v>
                </c:pt>
                <c:pt idx="247">
                  <c:v>17.250779999999999</c:v>
                </c:pt>
                <c:pt idx="248">
                  <c:v>17.121189999999999</c:v>
                </c:pt>
                <c:pt idx="249">
                  <c:v>18.468340000000001</c:v>
                </c:pt>
                <c:pt idx="250">
                  <c:v>20.695959999999999</c:v>
                </c:pt>
                <c:pt idx="251">
                  <c:v>19.574950000000001</c:v>
                </c:pt>
                <c:pt idx="252">
                  <c:v>18.09431</c:v>
                </c:pt>
                <c:pt idx="253">
                  <c:v>18.722349999999999</c:v>
                </c:pt>
                <c:pt idx="254">
                  <c:v>21.328949999999999</c:v>
                </c:pt>
                <c:pt idx="255">
                  <c:v>19.80613</c:v>
                </c:pt>
                <c:pt idx="256">
                  <c:v>20.12041</c:v>
                </c:pt>
                <c:pt idx="257">
                  <c:v>21.465260000000001</c:v>
                </c:pt>
                <c:pt idx="258">
                  <c:v>20.04731</c:v>
                </c:pt>
                <c:pt idx="259">
                  <c:v>20.138500000000001</c:v>
                </c:pt>
                <c:pt idx="260">
                  <c:v>20.62839</c:v>
                </c:pt>
                <c:pt idx="261">
                  <c:v>20.631789999999999</c:v>
                </c:pt>
                <c:pt idx="262">
                  <c:v>23.541869999999999</c:v>
                </c:pt>
                <c:pt idx="263">
                  <c:v>23.17764</c:v>
                </c:pt>
                <c:pt idx="264">
                  <c:v>21.11158</c:v>
                </c:pt>
                <c:pt idx="265">
                  <c:v>22.688960000000002</c:v>
                </c:pt>
                <c:pt idx="266">
                  <c:v>26.041060000000002</c:v>
                </c:pt>
                <c:pt idx="267">
                  <c:v>22.7041</c:v>
                </c:pt>
                <c:pt idx="268">
                  <c:v>24.70571</c:v>
                </c:pt>
                <c:pt idx="269">
                  <c:v>25.340990000000001</c:v>
                </c:pt>
                <c:pt idx="270">
                  <c:v>23.445810000000002</c:v>
                </c:pt>
                <c:pt idx="271">
                  <c:v>26.81906</c:v>
                </c:pt>
                <c:pt idx="272">
                  <c:v>24.865749999999998</c:v>
                </c:pt>
                <c:pt idx="273">
                  <c:v>23.878990000000002</c:v>
                </c:pt>
                <c:pt idx="274">
                  <c:v>24.48875</c:v>
                </c:pt>
                <c:pt idx="275">
                  <c:v>23.058959999999999</c:v>
                </c:pt>
                <c:pt idx="276">
                  <c:v>24.732710000000001</c:v>
                </c:pt>
                <c:pt idx="277">
                  <c:v>20.871870000000001</c:v>
                </c:pt>
                <c:pt idx="278">
                  <c:v>23.19378</c:v>
                </c:pt>
                <c:pt idx="279">
                  <c:v>20.529910000000001</c:v>
                </c:pt>
                <c:pt idx="280">
                  <c:v>24.367010000000001</c:v>
                </c:pt>
                <c:pt idx="281">
                  <c:v>22.183499999999999</c:v>
                </c:pt>
                <c:pt idx="282">
                  <c:v>22.96828</c:v>
                </c:pt>
                <c:pt idx="283">
                  <c:v>23.579519999999999</c:v>
                </c:pt>
                <c:pt idx="284">
                  <c:v>23.606089999999998</c:v>
                </c:pt>
                <c:pt idx="285">
                  <c:v>24.17409</c:v>
                </c:pt>
                <c:pt idx="286">
                  <c:v>22.936640000000001</c:v>
                </c:pt>
                <c:pt idx="287">
                  <c:v>21.711079999999999</c:v>
                </c:pt>
                <c:pt idx="288">
                  <c:v>22.913599999999999</c:v>
                </c:pt>
                <c:pt idx="289">
                  <c:v>23.06568</c:v>
                </c:pt>
                <c:pt idx="290">
                  <c:v>22.88401</c:v>
                </c:pt>
                <c:pt idx="291">
                  <c:v>22.685099999999998</c:v>
                </c:pt>
                <c:pt idx="292">
                  <c:v>24.958079999999999</c:v>
                </c:pt>
                <c:pt idx="293">
                  <c:v>22.601939999999999</c:v>
                </c:pt>
                <c:pt idx="294">
                  <c:v>25.257090000000002</c:v>
                </c:pt>
                <c:pt idx="295">
                  <c:v>23.587319999999998</c:v>
                </c:pt>
                <c:pt idx="296">
                  <c:v>23.497260000000001</c:v>
                </c:pt>
              </c:numCache>
            </c:numRef>
          </c:val>
          <c:smooth val="0"/>
          <c:extLst>
            <c:ext xmlns:c16="http://schemas.microsoft.com/office/drawing/2014/chart" uri="{C3380CC4-5D6E-409C-BE32-E72D297353CC}">
              <c16:uniqueId val="{00000000-55FF-4B1B-9AFB-27CCFBB79F60}"/>
            </c:ext>
          </c:extLst>
        </c:ser>
        <c:ser>
          <c:idx val="4"/>
          <c:order val="1"/>
          <c:tx>
            <c:v>moyenne</c:v>
          </c:tx>
          <c:spPr>
            <a:ln w="28575" cap="rnd">
              <a:solidFill>
                <a:srgbClr val="012169"/>
              </a:solidFill>
              <a:round/>
            </a:ln>
            <a:effectLst/>
          </c:spPr>
          <c:marker>
            <c:symbol val="none"/>
          </c:marker>
          <c:cat>
            <c:strRef>
              <c:f>Description!$B$2:$B$298</c:f>
              <c:strCache>
                <c:ptCount val="297"/>
                <c:pt idx="0">
                  <c:v>janv. </c:v>
                </c:pt>
                <c:pt idx="1">
                  <c:v>févr. </c:v>
                </c:pt>
                <c:pt idx="2">
                  <c:v>mars </c:v>
                </c:pt>
                <c:pt idx="3">
                  <c:v>avr. </c:v>
                </c:pt>
                <c:pt idx="4">
                  <c:v>mai </c:v>
                </c:pt>
                <c:pt idx="5">
                  <c:v>juin </c:v>
                </c:pt>
                <c:pt idx="6">
                  <c:v>juill. </c:v>
                </c:pt>
                <c:pt idx="7">
                  <c:v>août </c:v>
                </c:pt>
                <c:pt idx="8">
                  <c:v>sept. </c:v>
                </c:pt>
                <c:pt idx="9">
                  <c:v>oct. </c:v>
                </c:pt>
                <c:pt idx="10">
                  <c:v>nov. </c:v>
                </c:pt>
                <c:pt idx="11">
                  <c:v>déc. </c:v>
                </c:pt>
                <c:pt idx="12">
                  <c:v>janv. </c:v>
                </c:pt>
                <c:pt idx="13">
                  <c:v>févr. </c:v>
                </c:pt>
                <c:pt idx="14">
                  <c:v>mars </c:v>
                </c:pt>
                <c:pt idx="15">
                  <c:v>avr. </c:v>
                </c:pt>
                <c:pt idx="16">
                  <c:v>mai </c:v>
                </c:pt>
                <c:pt idx="17">
                  <c:v>juin </c:v>
                </c:pt>
                <c:pt idx="18">
                  <c:v>juill. </c:v>
                </c:pt>
                <c:pt idx="19">
                  <c:v>août </c:v>
                </c:pt>
                <c:pt idx="20">
                  <c:v>sept. </c:v>
                </c:pt>
                <c:pt idx="21">
                  <c:v>oct. </c:v>
                </c:pt>
                <c:pt idx="22">
                  <c:v>nov. </c:v>
                </c:pt>
                <c:pt idx="23">
                  <c:v>déc. </c:v>
                </c:pt>
                <c:pt idx="24">
                  <c:v>janv. </c:v>
                </c:pt>
                <c:pt idx="25">
                  <c:v>févr. </c:v>
                </c:pt>
                <c:pt idx="26">
                  <c:v>mars </c:v>
                </c:pt>
                <c:pt idx="27">
                  <c:v>avr. </c:v>
                </c:pt>
                <c:pt idx="28">
                  <c:v>mai </c:v>
                </c:pt>
                <c:pt idx="29">
                  <c:v>juin </c:v>
                </c:pt>
                <c:pt idx="30">
                  <c:v>juill. </c:v>
                </c:pt>
                <c:pt idx="31">
                  <c:v>août </c:v>
                </c:pt>
                <c:pt idx="32">
                  <c:v>sept. </c:v>
                </c:pt>
                <c:pt idx="33">
                  <c:v>oct. </c:v>
                </c:pt>
                <c:pt idx="34">
                  <c:v>nov. </c:v>
                </c:pt>
                <c:pt idx="35">
                  <c:v>déc. </c:v>
                </c:pt>
                <c:pt idx="36">
                  <c:v>janv. </c:v>
                </c:pt>
                <c:pt idx="37">
                  <c:v>févr. </c:v>
                </c:pt>
                <c:pt idx="38">
                  <c:v>mars </c:v>
                </c:pt>
                <c:pt idx="39">
                  <c:v>avr. </c:v>
                </c:pt>
                <c:pt idx="40">
                  <c:v>mai </c:v>
                </c:pt>
                <c:pt idx="41">
                  <c:v>juin </c:v>
                </c:pt>
                <c:pt idx="42">
                  <c:v>juill. </c:v>
                </c:pt>
                <c:pt idx="43">
                  <c:v>août </c:v>
                </c:pt>
                <c:pt idx="44">
                  <c:v>sept. </c:v>
                </c:pt>
                <c:pt idx="45">
                  <c:v>oct. </c:v>
                </c:pt>
                <c:pt idx="46">
                  <c:v>nov. </c:v>
                </c:pt>
                <c:pt idx="47">
                  <c:v>déc. </c:v>
                </c:pt>
                <c:pt idx="48">
                  <c:v>janv. </c:v>
                </c:pt>
                <c:pt idx="49">
                  <c:v>févr. </c:v>
                </c:pt>
                <c:pt idx="50">
                  <c:v>mars </c:v>
                </c:pt>
                <c:pt idx="51">
                  <c:v>avr. </c:v>
                </c:pt>
                <c:pt idx="52">
                  <c:v>mai </c:v>
                </c:pt>
                <c:pt idx="53">
                  <c:v>juin </c:v>
                </c:pt>
                <c:pt idx="54">
                  <c:v>juill. </c:v>
                </c:pt>
                <c:pt idx="55">
                  <c:v>août </c:v>
                </c:pt>
                <c:pt idx="56">
                  <c:v>sept. </c:v>
                </c:pt>
                <c:pt idx="57">
                  <c:v>oct. </c:v>
                </c:pt>
                <c:pt idx="58">
                  <c:v>nov. </c:v>
                </c:pt>
                <c:pt idx="59">
                  <c:v>déc. </c:v>
                </c:pt>
                <c:pt idx="60">
                  <c:v>janv. </c:v>
                </c:pt>
                <c:pt idx="61">
                  <c:v>févr. </c:v>
                </c:pt>
                <c:pt idx="62">
                  <c:v>mars </c:v>
                </c:pt>
                <c:pt idx="63">
                  <c:v>avr. </c:v>
                </c:pt>
                <c:pt idx="64">
                  <c:v>mai </c:v>
                </c:pt>
                <c:pt idx="65">
                  <c:v>juin </c:v>
                </c:pt>
                <c:pt idx="66">
                  <c:v>juill. </c:v>
                </c:pt>
                <c:pt idx="67">
                  <c:v>août </c:v>
                </c:pt>
                <c:pt idx="68">
                  <c:v>sept. </c:v>
                </c:pt>
                <c:pt idx="69">
                  <c:v>oct. </c:v>
                </c:pt>
                <c:pt idx="70">
                  <c:v>nov. </c:v>
                </c:pt>
                <c:pt idx="71">
                  <c:v>déc. </c:v>
                </c:pt>
                <c:pt idx="72">
                  <c:v>janv. </c:v>
                </c:pt>
                <c:pt idx="73">
                  <c:v>févr. </c:v>
                </c:pt>
                <c:pt idx="74">
                  <c:v>mars </c:v>
                </c:pt>
                <c:pt idx="75">
                  <c:v>avr. </c:v>
                </c:pt>
                <c:pt idx="76">
                  <c:v>mai </c:v>
                </c:pt>
                <c:pt idx="77">
                  <c:v>juin </c:v>
                </c:pt>
                <c:pt idx="78">
                  <c:v>juill. </c:v>
                </c:pt>
                <c:pt idx="79">
                  <c:v>août </c:v>
                </c:pt>
                <c:pt idx="80">
                  <c:v>sept. </c:v>
                </c:pt>
                <c:pt idx="81">
                  <c:v>oct. </c:v>
                </c:pt>
                <c:pt idx="82">
                  <c:v>nov. </c:v>
                </c:pt>
                <c:pt idx="83">
                  <c:v>déc. </c:v>
                </c:pt>
                <c:pt idx="84">
                  <c:v>janv. </c:v>
                </c:pt>
                <c:pt idx="85">
                  <c:v>févr. </c:v>
                </c:pt>
                <c:pt idx="86">
                  <c:v>mars </c:v>
                </c:pt>
                <c:pt idx="87">
                  <c:v>avr. </c:v>
                </c:pt>
                <c:pt idx="88">
                  <c:v>mai </c:v>
                </c:pt>
                <c:pt idx="89">
                  <c:v>juin </c:v>
                </c:pt>
                <c:pt idx="90">
                  <c:v>juill. </c:v>
                </c:pt>
                <c:pt idx="91">
                  <c:v>août </c:v>
                </c:pt>
                <c:pt idx="92">
                  <c:v>sept. </c:v>
                </c:pt>
                <c:pt idx="93">
                  <c:v>oct. </c:v>
                </c:pt>
                <c:pt idx="94">
                  <c:v>nov. </c:v>
                </c:pt>
                <c:pt idx="95">
                  <c:v>déc. </c:v>
                </c:pt>
                <c:pt idx="96">
                  <c:v>janv. </c:v>
                </c:pt>
                <c:pt idx="97">
                  <c:v>févr. </c:v>
                </c:pt>
                <c:pt idx="98">
                  <c:v>mars </c:v>
                </c:pt>
                <c:pt idx="99">
                  <c:v>avr. </c:v>
                </c:pt>
                <c:pt idx="100">
                  <c:v>mai </c:v>
                </c:pt>
                <c:pt idx="101">
                  <c:v>juin </c:v>
                </c:pt>
                <c:pt idx="102">
                  <c:v>juill. </c:v>
                </c:pt>
                <c:pt idx="103">
                  <c:v>août </c:v>
                </c:pt>
                <c:pt idx="104">
                  <c:v>sept. </c:v>
                </c:pt>
                <c:pt idx="105">
                  <c:v>oct. </c:v>
                </c:pt>
                <c:pt idx="106">
                  <c:v>nov. </c:v>
                </c:pt>
                <c:pt idx="107">
                  <c:v>déc. </c:v>
                </c:pt>
                <c:pt idx="108">
                  <c:v>janv. </c:v>
                </c:pt>
                <c:pt idx="109">
                  <c:v>févr. </c:v>
                </c:pt>
                <c:pt idx="110">
                  <c:v>mars </c:v>
                </c:pt>
                <c:pt idx="111">
                  <c:v>avr. </c:v>
                </c:pt>
                <c:pt idx="112">
                  <c:v>mai </c:v>
                </c:pt>
                <c:pt idx="113">
                  <c:v>juin </c:v>
                </c:pt>
                <c:pt idx="114">
                  <c:v>juill. </c:v>
                </c:pt>
                <c:pt idx="115">
                  <c:v>août </c:v>
                </c:pt>
                <c:pt idx="116">
                  <c:v>sept. </c:v>
                </c:pt>
                <c:pt idx="117">
                  <c:v>oct. </c:v>
                </c:pt>
                <c:pt idx="118">
                  <c:v>nov. </c:v>
                </c:pt>
                <c:pt idx="119">
                  <c:v>déc. </c:v>
                </c:pt>
                <c:pt idx="120">
                  <c:v>janv. </c:v>
                </c:pt>
                <c:pt idx="121">
                  <c:v>févr. </c:v>
                </c:pt>
                <c:pt idx="122">
                  <c:v>mars </c:v>
                </c:pt>
                <c:pt idx="123">
                  <c:v>avr. </c:v>
                </c:pt>
                <c:pt idx="124">
                  <c:v>mai </c:v>
                </c:pt>
                <c:pt idx="125">
                  <c:v>juin </c:v>
                </c:pt>
                <c:pt idx="126">
                  <c:v>juill. </c:v>
                </c:pt>
                <c:pt idx="127">
                  <c:v>août </c:v>
                </c:pt>
                <c:pt idx="128">
                  <c:v>sept. </c:v>
                </c:pt>
                <c:pt idx="129">
                  <c:v>oct. </c:v>
                </c:pt>
                <c:pt idx="130">
                  <c:v>nov. </c:v>
                </c:pt>
                <c:pt idx="131">
                  <c:v>déc. </c:v>
                </c:pt>
                <c:pt idx="132">
                  <c:v>janv. </c:v>
                </c:pt>
                <c:pt idx="133">
                  <c:v>févr. </c:v>
                </c:pt>
                <c:pt idx="134">
                  <c:v>mars </c:v>
                </c:pt>
                <c:pt idx="135">
                  <c:v>avr. </c:v>
                </c:pt>
                <c:pt idx="136">
                  <c:v>mai </c:v>
                </c:pt>
                <c:pt idx="137">
                  <c:v>juin </c:v>
                </c:pt>
                <c:pt idx="138">
                  <c:v>juill. </c:v>
                </c:pt>
                <c:pt idx="139">
                  <c:v>août </c:v>
                </c:pt>
                <c:pt idx="140">
                  <c:v>sept. </c:v>
                </c:pt>
                <c:pt idx="141">
                  <c:v>oct. </c:v>
                </c:pt>
                <c:pt idx="142">
                  <c:v>nov. </c:v>
                </c:pt>
                <c:pt idx="143">
                  <c:v>déc. </c:v>
                </c:pt>
                <c:pt idx="144">
                  <c:v>janv. </c:v>
                </c:pt>
                <c:pt idx="145">
                  <c:v>févr. </c:v>
                </c:pt>
                <c:pt idx="146">
                  <c:v>mars </c:v>
                </c:pt>
                <c:pt idx="147">
                  <c:v>avr. </c:v>
                </c:pt>
                <c:pt idx="148">
                  <c:v>mai </c:v>
                </c:pt>
                <c:pt idx="149">
                  <c:v>juin </c:v>
                </c:pt>
                <c:pt idx="150">
                  <c:v>juill. </c:v>
                </c:pt>
                <c:pt idx="151">
                  <c:v>août </c:v>
                </c:pt>
                <c:pt idx="152">
                  <c:v>sept. </c:v>
                </c:pt>
                <c:pt idx="153">
                  <c:v>oct. </c:v>
                </c:pt>
                <c:pt idx="154">
                  <c:v>nov. </c:v>
                </c:pt>
                <c:pt idx="155">
                  <c:v>déc. </c:v>
                </c:pt>
                <c:pt idx="156">
                  <c:v>janv. </c:v>
                </c:pt>
                <c:pt idx="157">
                  <c:v>févr. </c:v>
                </c:pt>
                <c:pt idx="158">
                  <c:v>mars </c:v>
                </c:pt>
                <c:pt idx="159">
                  <c:v>avr. </c:v>
                </c:pt>
                <c:pt idx="160">
                  <c:v>mai </c:v>
                </c:pt>
                <c:pt idx="161">
                  <c:v>juin </c:v>
                </c:pt>
                <c:pt idx="162">
                  <c:v>juill. </c:v>
                </c:pt>
                <c:pt idx="163">
                  <c:v>août </c:v>
                </c:pt>
                <c:pt idx="164">
                  <c:v>sept. </c:v>
                </c:pt>
                <c:pt idx="165">
                  <c:v>oct. </c:v>
                </c:pt>
                <c:pt idx="166">
                  <c:v>nov. </c:v>
                </c:pt>
                <c:pt idx="167">
                  <c:v>déc. </c:v>
                </c:pt>
                <c:pt idx="168">
                  <c:v>janv. </c:v>
                </c:pt>
                <c:pt idx="169">
                  <c:v>févr. </c:v>
                </c:pt>
                <c:pt idx="170">
                  <c:v>mars </c:v>
                </c:pt>
                <c:pt idx="171">
                  <c:v>avr. </c:v>
                </c:pt>
                <c:pt idx="172">
                  <c:v>mai </c:v>
                </c:pt>
                <c:pt idx="173">
                  <c:v>juin </c:v>
                </c:pt>
                <c:pt idx="174">
                  <c:v>juill. </c:v>
                </c:pt>
                <c:pt idx="175">
                  <c:v>août </c:v>
                </c:pt>
                <c:pt idx="176">
                  <c:v>sept. </c:v>
                </c:pt>
                <c:pt idx="177">
                  <c:v>oct. </c:v>
                </c:pt>
                <c:pt idx="178">
                  <c:v>nov. </c:v>
                </c:pt>
                <c:pt idx="179">
                  <c:v>déc. </c:v>
                </c:pt>
                <c:pt idx="180">
                  <c:v>janv. </c:v>
                </c:pt>
                <c:pt idx="181">
                  <c:v>févr. </c:v>
                </c:pt>
                <c:pt idx="182">
                  <c:v>mars </c:v>
                </c:pt>
                <c:pt idx="183">
                  <c:v>avr. </c:v>
                </c:pt>
                <c:pt idx="184">
                  <c:v>mai </c:v>
                </c:pt>
                <c:pt idx="185">
                  <c:v>juin </c:v>
                </c:pt>
                <c:pt idx="186">
                  <c:v>juill. </c:v>
                </c:pt>
                <c:pt idx="187">
                  <c:v>août </c:v>
                </c:pt>
                <c:pt idx="188">
                  <c:v>sept. </c:v>
                </c:pt>
                <c:pt idx="189">
                  <c:v>oct. </c:v>
                </c:pt>
                <c:pt idx="190">
                  <c:v>nov. </c:v>
                </c:pt>
                <c:pt idx="191">
                  <c:v>déc. </c:v>
                </c:pt>
                <c:pt idx="192">
                  <c:v>janv. </c:v>
                </c:pt>
                <c:pt idx="193">
                  <c:v>févr. </c:v>
                </c:pt>
                <c:pt idx="194">
                  <c:v>mars </c:v>
                </c:pt>
                <c:pt idx="195">
                  <c:v>avr. </c:v>
                </c:pt>
                <c:pt idx="196">
                  <c:v>mai </c:v>
                </c:pt>
                <c:pt idx="197">
                  <c:v>juin </c:v>
                </c:pt>
                <c:pt idx="198">
                  <c:v>juill. </c:v>
                </c:pt>
                <c:pt idx="199">
                  <c:v>août </c:v>
                </c:pt>
                <c:pt idx="200">
                  <c:v>sept. </c:v>
                </c:pt>
                <c:pt idx="201">
                  <c:v>oct. </c:v>
                </c:pt>
                <c:pt idx="202">
                  <c:v>nov. </c:v>
                </c:pt>
                <c:pt idx="203">
                  <c:v>déc. </c:v>
                </c:pt>
                <c:pt idx="204">
                  <c:v>janv. </c:v>
                </c:pt>
                <c:pt idx="205">
                  <c:v>févr. </c:v>
                </c:pt>
                <c:pt idx="206">
                  <c:v>mars </c:v>
                </c:pt>
                <c:pt idx="207">
                  <c:v>avr. </c:v>
                </c:pt>
                <c:pt idx="208">
                  <c:v>mai </c:v>
                </c:pt>
                <c:pt idx="209">
                  <c:v>juin </c:v>
                </c:pt>
                <c:pt idx="210">
                  <c:v>juill. </c:v>
                </c:pt>
                <c:pt idx="211">
                  <c:v>août </c:v>
                </c:pt>
                <c:pt idx="212">
                  <c:v>sept. </c:v>
                </c:pt>
                <c:pt idx="213">
                  <c:v>oct. </c:v>
                </c:pt>
                <c:pt idx="214">
                  <c:v>nov. </c:v>
                </c:pt>
                <c:pt idx="215">
                  <c:v>déc. </c:v>
                </c:pt>
                <c:pt idx="216">
                  <c:v>janv. </c:v>
                </c:pt>
                <c:pt idx="217">
                  <c:v>févr. </c:v>
                </c:pt>
                <c:pt idx="218">
                  <c:v>mars </c:v>
                </c:pt>
                <c:pt idx="219">
                  <c:v>avr. </c:v>
                </c:pt>
                <c:pt idx="220">
                  <c:v>mai </c:v>
                </c:pt>
                <c:pt idx="221">
                  <c:v>juin </c:v>
                </c:pt>
                <c:pt idx="222">
                  <c:v>juill. </c:v>
                </c:pt>
                <c:pt idx="223">
                  <c:v>août </c:v>
                </c:pt>
                <c:pt idx="224">
                  <c:v>sept. </c:v>
                </c:pt>
                <c:pt idx="225">
                  <c:v>oct. </c:v>
                </c:pt>
                <c:pt idx="226">
                  <c:v>nov. </c:v>
                </c:pt>
                <c:pt idx="227">
                  <c:v>déc. </c:v>
                </c:pt>
                <c:pt idx="228">
                  <c:v>janv. </c:v>
                </c:pt>
                <c:pt idx="229">
                  <c:v>févr. </c:v>
                </c:pt>
                <c:pt idx="230">
                  <c:v>mars </c:v>
                </c:pt>
                <c:pt idx="231">
                  <c:v>avr. </c:v>
                </c:pt>
                <c:pt idx="232">
                  <c:v>mai </c:v>
                </c:pt>
                <c:pt idx="233">
                  <c:v>juin </c:v>
                </c:pt>
                <c:pt idx="234">
                  <c:v>juill. </c:v>
                </c:pt>
                <c:pt idx="235">
                  <c:v>août </c:v>
                </c:pt>
                <c:pt idx="236">
                  <c:v>sept. </c:v>
                </c:pt>
                <c:pt idx="237">
                  <c:v>oct. </c:v>
                </c:pt>
                <c:pt idx="238">
                  <c:v>nov. </c:v>
                </c:pt>
                <c:pt idx="239">
                  <c:v>déc. </c:v>
                </c:pt>
                <c:pt idx="240">
                  <c:v>janv. </c:v>
                </c:pt>
                <c:pt idx="241">
                  <c:v>févr. </c:v>
                </c:pt>
                <c:pt idx="242">
                  <c:v>mars </c:v>
                </c:pt>
                <c:pt idx="243">
                  <c:v>avr. </c:v>
                </c:pt>
                <c:pt idx="244">
                  <c:v>mai </c:v>
                </c:pt>
                <c:pt idx="245">
                  <c:v>juin </c:v>
                </c:pt>
                <c:pt idx="246">
                  <c:v>juill. </c:v>
                </c:pt>
                <c:pt idx="247">
                  <c:v>août </c:v>
                </c:pt>
                <c:pt idx="248">
                  <c:v>sept. </c:v>
                </c:pt>
                <c:pt idx="249">
                  <c:v>oct. </c:v>
                </c:pt>
                <c:pt idx="250">
                  <c:v>nov. </c:v>
                </c:pt>
                <c:pt idx="251">
                  <c:v>déc. </c:v>
                </c:pt>
                <c:pt idx="252">
                  <c:v>janv. </c:v>
                </c:pt>
                <c:pt idx="253">
                  <c:v>févr. </c:v>
                </c:pt>
                <c:pt idx="254">
                  <c:v>mars </c:v>
                </c:pt>
                <c:pt idx="255">
                  <c:v>avr. </c:v>
                </c:pt>
                <c:pt idx="256">
                  <c:v>mai </c:v>
                </c:pt>
                <c:pt idx="257">
                  <c:v>juin </c:v>
                </c:pt>
                <c:pt idx="258">
                  <c:v>juill. </c:v>
                </c:pt>
                <c:pt idx="259">
                  <c:v>août </c:v>
                </c:pt>
                <c:pt idx="260">
                  <c:v>sept. </c:v>
                </c:pt>
                <c:pt idx="261">
                  <c:v>oct. </c:v>
                </c:pt>
                <c:pt idx="262">
                  <c:v>nov. </c:v>
                </c:pt>
                <c:pt idx="263">
                  <c:v>déc. </c:v>
                </c:pt>
                <c:pt idx="264">
                  <c:v>janv. </c:v>
                </c:pt>
                <c:pt idx="265">
                  <c:v>févr. </c:v>
                </c:pt>
                <c:pt idx="266">
                  <c:v>mars </c:v>
                </c:pt>
                <c:pt idx="267">
                  <c:v>avr. </c:v>
                </c:pt>
                <c:pt idx="268">
                  <c:v>mai </c:v>
                </c:pt>
                <c:pt idx="269">
                  <c:v>juin </c:v>
                </c:pt>
                <c:pt idx="270">
                  <c:v>juill. </c:v>
                </c:pt>
                <c:pt idx="271">
                  <c:v>août </c:v>
                </c:pt>
                <c:pt idx="272">
                  <c:v>sept. </c:v>
                </c:pt>
                <c:pt idx="273">
                  <c:v>oct. </c:v>
                </c:pt>
                <c:pt idx="274">
                  <c:v>nov. </c:v>
                </c:pt>
                <c:pt idx="275">
                  <c:v>déc. </c:v>
                </c:pt>
                <c:pt idx="276">
                  <c:v>janv. </c:v>
                </c:pt>
                <c:pt idx="277">
                  <c:v>févr. </c:v>
                </c:pt>
                <c:pt idx="278">
                  <c:v>mars </c:v>
                </c:pt>
                <c:pt idx="279">
                  <c:v>avr. </c:v>
                </c:pt>
                <c:pt idx="280">
                  <c:v>mai </c:v>
                </c:pt>
                <c:pt idx="281">
                  <c:v>juin </c:v>
                </c:pt>
                <c:pt idx="282">
                  <c:v>juill. </c:v>
                </c:pt>
                <c:pt idx="283">
                  <c:v>août </c:v>
                </c:pt>
                <c:pt idx="284">
                  <c:v>sept. </c:v>
                </c:pt>
                <c:pt idx="285">
                  <c:v>oct. </c:v>
                </c:pt>
                <c:pt idx="286">
                  <c:v>nov. </c:v>
                </c:pt>
                <c:pt idx="287">
                  <c:v>déc. </c:v>
                </c:pt>
                <c:pt idx="288">
                  <c:v>janv. </c:v>
                </c:pt>
                <c:pt idx="289">
                  <c:v>févr. </c:v>
                </c:pt>
                <c:pt idx="290">
                  <c:v>mars </c:v>
                </c:pt>
                <c:pt idx="291">
                  <c:v>avr. </c:v>
                </c:pt>
                <c:pt idx="292">
                  <c:v>mai </c:v>
                </c:pt>
                <c:pt idx="293">
                  <c:v>juin </c:v>
                </c:pt>
                <c:pt idx="294">
                  <c:v>juill. </c:v>
                </c:pt>
                <c:pt idx="295">
                  <c:v>août </c:v>
                </c:pt>
                <c:pt idx="296">
                  <c:v>sept. </c:v>
                </c:pt>
              </c:strCache>
            </c:strRef>
          </c:cat>
          <c:val>
            <c:numRef>
              <c:f>Description!$E$2:$E$298</c:f>
              <c:numCache>
                <c:formatCode>General</c:formatCode>
                <c:ptCount val="297"/>
              </c:numCache>
            </c:numRef>
          </c:val>
          <c:smooth val="0"/>
          <c:extLst>
            <c:ext xmlns:c16="http://schemas.microsoft.com/office/drawing/2014/chart" uri="{C3380CC4-5D6E-409C-BE32-E72D297353CC}">
              <c16:uniqueId val="{00000003-E847-4295-B004-71DFD3617209}"/>
            </c:ext>
          </c:extLst>
        </c:ser>
        <c:dLbls>
          <c:showLegendKey val="0"/>
          <c:showVal val="0"/>
          <c:showCatName val="0"/>
          <c:showSerName val="0"/>
          <c:showPercent val="0"/>
          <c:showBubbleSize val="0"/>
        </c:dLbls>
        <c:smooth val="0"/>
        <c:axId val="2027074464"/>
        <c:axId val="2027077376"/>
      </c:lineChart>
      <c:catAx>
        <c:axId val="202707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7077376"/>
        <c:crosses val="autoZero"/>
        <c:auto val="1"/>
        <c:lblAlgn val="ctr"/>
        <c:lblOffset val="100"/>
        <c:noMultiLvlLbl val="0"/>
      </c:catAx>
      <c:valAx>
        <c:axId val="2027077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70744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ysClr val="windowText" lastClr="000000"/>
                </a:solidFill>
              </a:rPr>
              <a:t>Série </a:t>
            </a:r>
            <a:r>
              <a:rPr lang="fr-FR" b="1" baseline="0">
                <a:solidFill>
                  <a:sysClr val="windowText" lastClr="000000"/>
                </a:solidFill>
              </a:rPr>
              <a:t>a</a:t>
            </a:r>
            <a:r>
              <a:rPr lang="fr-FR" b="1">
                <a:solidFill>
                  <a:sysClr val="windowText" lastClr="000000"/>
                </a:solidFill>
              </a:rPr>
              <a:t>près</a:t>
            </a:r>
            <a:r>
              <a:rPr lang="fr-FR" b="1" baseline="0">
                <a:solidFill>
                  <a:sysClr val="windowText" lastClr="000000"/>
                </a:solidFill>
              </a:rPr>
              <a:t> ajustement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0817520080607336"/>
          <c:y val="0.16431722076407113"/>
          <c:w val="0.84504708199719036"/>
          <c:h val="0.6892072045810661"/>
        </c:manualLayout>
      </c:layout>
      <c:scatterChart>
        <c:scatterStyle val="lineMarker"/>
        <c:varyColors val="0"/>
        <c:ser>
          <c:idx val="0"/>
          <c:order val="0"/>
          <c:tx>
            <c:v>série ajustée</c:v>
          </c:tx>
          <c:spPr>
            <a:ln w="19050" cap="rnd">
              <a:noFill/>
              <a:round/>
            </a:ln>
            <a:effectLst/>
          </c:spPr>
          <c:marker>
            <c:symbol val="circle"/>
            <c:size val="5"/>
            <c:spPr>
              <a:solidFill>
                <a:srgbClr val="E4002B"/>
              </a:solidFill>
              <a:ln w="9525">
                <a:solidFill>
                  <a:srgbClr val="E4002B"/>
                </a:solidFill>
              </a:ln>
              <a:effectLst/>
            </c:spPr>
          </c:marker>
          <c:trendline>
            <c:spPr>
              <a:ln w="19050" cap="rnd" cmpd="sng">
                <a:solidFill>
                  <a:srgbClr val="012169"/>
                </a:solidFill>
                <a:prstDash val="solid"/>
              </a:ln>
              <a:effectLst/>
            </c:spPr>
            <c:trendlineType val="power"/>
            <c:dispRSqr val="0"/>
            <c:dispEq val="0"/>
          </c:trendline>
          <c:xVal>
            <c:numRef>
              <c:f>Prévision!$D$3:$D$314</c:f>
              <c:numCache>
                <c:formatCode>General</c:formatCode>
                <c:ptCount val="31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pt idx="300">
                  <c:v>301</c:v>
                </c:pt>
                <c:pt idx="301">
                  <c:v>302</c:v>
                </c:pt>
                <c:pt idx="302">
                  <c:v>303</c:v>
                </c:pt>
                <c:pt idx="303">
                  <c:v>304</c:v>
                </c:pt>
                <c:pt idx="304">
                  <c:v>305</c:v>
                </c:pt>
                <c:pt idx="305">
                  <c:v>306</c:v>
                </c:pt>
                <c:pt idx="306">
                  <c:v>307</c:v>
                </c:pt>
                <c:pt idx="307">
                  <c:v>308</c:v>
                </c:pt>
                <c:pt idx="308">
                  <c:v>309</c:v>
                </c:pt>
                <c:pt idx="309">
                  <c:v>310</c:v>
                </c:pt>
                <c:pt idx="310">
                  <c:v>311</c:v>
                </c:pt>
                <c:pt idx="311">
                  <c:v>312</c:v>
                </c:pt>
              </c:numCache>
            </c:numRef>
          </c:xVal>
          <c:yVal>
            <c:numRef>
              <c:f>Prévision!$J$3:$J$314</c:f>
              <c:numCache>
                <c:formatCode>0.000000</c:formatCode>
                <c:ptCount val="312"/>
                <c:pt idx="0">
                  <c:v>1.2491916517963282</c:v>
                </c:pt>
                <c:pt idx="1">
                  <c:v>1.21400397416829</c:v>
                </c:pt>
                <c:pt idx="2">
                  <c:v>2.7393862973008116</c:v>
                </c:pt>
                <c:pt idx="3">
                  <c:v>2.6066683116245608</c:v>
                </c:pt>
                <c:pt idx="4">
                  <c:v>3.7050048067195553</c:v>
                </c:pt>
                <c:pt idx="5">
                  <c:v>3.7493882629165527</c:v>
                </c:pt>
                <c:pt idx="6">
                  <c:v>4.7666802725571165</c:v>
                </c:pt>
                <c:pt idx="7">
                  <c:v>4.8478021308343484</c:v>
                </c:pt>
                <c:pt idx="8">
                  <c:v>4.9823418679446272</c:v>
                </c:pt>
                <c:pt idx="9">
                  <c:v>5.5822426355901493</c:v>
                </c:pt>
                <c:pt idx="10">
                  <c:v>5.8707420515237967</c:v>
                </c:pt>
                <c:pt idx="11">
                  <c:v>4.9276027885713942</c:v>
                </c:pt>
                <c:pt idx="12">
                  <c:v>4.9414915430588335</c:v>
                </c:pt>
                <c:pt idx="13">
                  <c:v>4.4566655367114532</c:v>
                </c:pt>
                <c:pt idx="14">
                  <c:v>5.6875543369033723</c:v>
                </c:pt>
                <c:pt idx="15">
                  <c:v>5.3356164759693945</c:v>
                </c:pt>
                <c:pt idx="16">
                  <c:v>6.26018341814643</c:v>
                </c:pt>
                <c:pt idx="17">
                  <c:v>6.1614238604162708</c:v>
                </c:pt>
                <c:pt idx="18">
                  <c:v>7.057650259580952</c:v>
                </c:pt>
                <c:pt idx="19">
                  <c:v>7.0343723749986111</c:v>
                </c:pt>
                <c:pt idx="20">
                  <c:v>7.0775250879912432</c:v>
                </c:pt>
                <c:pt idx="21">
                  <c:v>7.5964657885517877</c:v>
                </c:pt>
                <c:pt idx="22">
                  <c:v>7.8125338928175179</c:v>
                </c:pt>
                <c:pt idx="23">
                  <c:v>6.8040576077873336</c:v>
                </c:pt>
                <c:pt idx="24">
                  <c:v>6.7585936452691344</c:v>
                </c:pt>
                <c:pt idx="25">
                  <c:v>6.2195232206003901</c:v>
                </c:pt>
                <c:pt idx="26">
                  <c:v>7.4005729043796187</c:v>
                </c:pt>
                <c:pt idx="27">
                  <c:v>7.00262891584988</c:v>
                </c:pt>
                <c:pt idx="28">
                  <c:v>7.8845509447113535</c:v>
                </c:pt>
                <c:pt idx="29">
                  <c:v>7.746114503617636</c:v>
                </c:pt>
                <c:pt idx="30">
                  <c:v>8.6053011649836737</c:v>
                </c:pt>
                <c:pt idx="31">
                  <c:v>8.547339806922988</c:v>
                </c:pt>
                <c:pt idx="32">
                  <c:v>8.557925010208784</c:v>
                </c:pt>
                <c:pt idx="33">
                  <c:v>9.0462071277039229</c:v>
                </c:pt>
                <c:pt idx="34">
                  <c:v>9.2333460505667695</c:v>
                </c:pt>
                <c:pt idx="35">
                  <c:v>8.1975134030734882</c:v>
                </c:pt>
                <c:pt idx="36">
                  <c:v>8.1261285892539696</c:v>
                </c:pt>
                <c:pt idx="37">
                  <c:v>7.5624518218891303</c:v>
                </c:pt>
                <c:pt idx="38">
                  <c:v>8.7201025493861763</c:v>
                </c:pt>
                <c:pt idx="39">
                  <c:v>8.2998717540252542</c:v>
                </c:pt>
                <c:pt idx="40">
                  <c:v>9.1605341205761714</c:v>
                </c:pt>
                <c:pt idx="41">
                  <c:v>9.0017890099434261</c:v>
                </c:pt>
                <c:pt idx="42">
                  <c:v>9.8415495389225285</c:v>
                </c:pt>
                <c:pt idx="43">
                  <c:v>9.7649828496833262</c:v>
                </c:pt>
                <c:pt idx="44">
                  <c:v>9.7577276783048816</c:v>
                </c:pt>
                <c:pt idx="45">
                  <c:v>10.228883717864976</c:v>
                </c:pt>
                <c:pt idx="46">
                  <c:v>10.399564779582454</c:v>
                </c:pt>
                <c:pt idx="47">
                  <c:v>9.3479004670503283</c:v>
                </c:pt>
                <c:pt idx="48">
                  <c:v>9.2612717731047862</c:v>
                </c:pt>
                <c:pt idx="49">
                  <c:v>8.682903718720187</c:v>
                </c:pt>
                <c:pt idx="50">
                  <c:v>9.8263834402772936</c:v>
                </c:pt>
                <c:pt idx="51">
                  <c:v>9.3924721911233835</c:v>
                </c:pt>
                <c:pt idx="52">
                  <c:v>10.239917250134255</c:v>
                </c:pt>
                <c:pt idx="53">
                  <c:v>10.068392666691222</c:v>
                </c:pt>
                <c:pt idx="54">
                  <c:v>10.895788138761556</c:v>
                </c:pt>
                <c:pt idx="55">
                  <c:v>10.807249104000791</c:v>
                </c:pt>
                <c:pt idx="56">
                  <c:v>10.788394150078251</c:v>
                </c:pt>
                <c:pt idx="57">
                  <c:v>11.248304237080342</c:v>
                </c:pt>
                <c:pt idx="58">
                  <c:v>11.408075733235746</c:v>
                </c:pt>
                <c:pt idx="59">
                  <c:v>10.345821977075325</c:v>
                </c:pt>
                <c:pt idx="60">
                  <c:v>10.248908773922123</c:v>
                </c:pt>
                <c:pt idx="61">
                  <c:v>9.6605469446833236</c:v>
                </c:pt>
                <c:pt idx="62">
                  <c:v>10.794310332068552</c:v>
                </c:pt>
                <c:pt idx="63">
                  <c:v>10.350947729095337</c:v>
                </c:pt>
                <c:pt idx="64">
                  <c:v>11.189194721674573</c:v>
                </c:pt>
                <c:pt idx="65">
                  <c:v>11.008714373891239</c:v>
                </c:pt>
                <c:pt idx="66">
                  <c:v>11.827386051973294</c:v>
                </c:pt>
                <c:pt idx="67">
                  <c:v>11.73034546625914</c:v>
                </c:pt>
                <c:pt idx="68">
                  <c:v>11.703202036832209</c:v>
                </c:pt>
                <c:pt idx="69">
                  <c:v>12.155028075209376</c:v>
                </c:pt>
                <c:pt idx="70">
                  <c:v>12.306911782915329</c:v>
                </c:pt>
                <c:pt idx="71">
                  <c:v>11.236958779692491</c:v>
                </c:pt>
                <c:pt idx="72">
                  <c:v>11.132527568920528</c:v>
                </c:pt>
                <c:pt idx="73">
                  <c:v>10.536822057932866</c:v>
                </c:pt>
                <c:pt idx="74">
                  <c:v>11.663409538102005</c:v>
                </c:pt>
                <c:pt idx="75">
                  <c:v>11.213032589329947</c:v>
                </c:pt>
                <c:pt idx="76">
                  <c:v>12.044420900536414</c:v>
                </c:pt>
                <c:pt idx="77">
                  <c:v>11.857231934581682</c:v>
                </c:pt>
                <c:pt idx="78">
                  <c:v>12.669339733457265</c:v>
                </c:pt>
                <c:pt idx="79">
                  <c:v>12.565874942911929</c:v>
                </c:pt>
                <c:pt idx="80">
                  <c:v>12.532442162053407</c:v>
                </c:pt>
                <c:pt idx="81">
                  <c:v>12.978109110197249</c:v>
                </c:pt>
                <c:pt idx="82">
                  <c:v>13.123959611691538</c:v>
                </c:pt>
                <c:pt idx="83">
                  <c:v>12.048095111373401</c:v>
                </c:pt>
                <c:pt idx="84">
                  <c:v>11.937870128147379</c:v>
                </c:pt>
                <c:pt idx="85">
                  <c:v>11.336484764296735</c:v>
                </c:pt>
                <c:pt idx="86">
                  <c:v>12.457502675330744</c:v>
                </c:pt>
                <c:pt idx="87">
                  <c:v>12.001662964941742</c:v>
                </c:pt>
                <c:pt idx="88">
                  <c:v>12.827691996608129</c:v>
                </c:pt>
                <c:pt idx="89">
                  <c:v>12.635244050228582</c:v>
                </c:pt>
                <c:pt idx="90">
                  <c:v>13.442190119573974</c:v>
                </c:pt>
                <c:pt idx="91">
                  <c:v>13.333657929681943</c:v>
                </c:pt>
                <c:pt idx="92">
                  <c:v>13.295249279695517</c:v>
                </c:pt>
                <c:pt idx="93">
                  <c:v>13.736029203381971</c:v>
                </c:pt>
                <c:pt idx="94">
                  <c:v>13.877078948028055</c:v>
                </c:pt>
                <c:pt idx="95">
                  <c:v>12.796497484338085</c:v>
                </c:pt>
                <c:pt idx="96">
                  <c:v>12.681636954797689</c:v>
                </c:pt>
                <c:pt idx="97">
                  <c:v>12.075695178089596</c:v>
                </c:pt>
                <c:pt idx="98">
                  <c:v>13.19223361434153</c:v>
                </c:pt>
                <c:pt idx="99">
                  <c:v>12.73198925575921</c:v>
                </c:pt>
                <c:pt idx="100">
                  <c:v>13.553686434161177</c:v>
                </c:pt>
                <c:pt idx="101">
                  <c:v>13.356977473783292</c:v>
                </c:pt>
                <c:pt idx="102">
                  <c:v>14.159731485122791</c:v>
                </c:pt>
                <c:pt idx="103">
                  <c:v>14.047074378931953</c:v>
                </c:pt>
                <c:pt idx="104">
                  <c:v>14.004606205848903</c:v>
                </c:pt>
                <c:pt idx="105">
                  <c:v>14.441390313888885</c:v>
                </c:pt>
                <c:pt idx="106">
                  <c:v>14.578506324480243</c:v>
                </c:pt>
                <c:pt idx="107">
                  <c:v>13.494051639660826</c:v>
                </c:pt>
                <c:pt idx="108">
                  <c:v>13.375376887887226</c:v>
                </c:pt>
                <c:pt idx="109">
                  <c:v>12.765678426034087</c:v>
                </c:pt>
                <c:pt idx="110">
                  <c:v>13.878516302354614</c:v>
                </c:pt>
                <c:pt idx="111">
                  <c:v>13.414626144947379</c:v>
                </c:pt>
                <c:pt idx="112">
                  <c:v>14.232730967238593</c:v>
                </c:pt>
                <c:pt idx="113">
                  <c:v>14.032481818840562</c:v>
                </c:pt>
                <c:pt idx="114">
                  <c:v>14.83174657755003</c:v>
                </c:pt>
                <c:pt idx="115">
                  <c:v>14.715649961590152</c:v>
                </c:pt>
                <c:pt idx="116">
                  <c:v>14.669790867578175</c:v>
                </c:pt>
                <c:pt idx="117">
                  <c:v>15.103231526436792</c:v>
                </c:pt>
                <c:pt idx="118">
                  <c:v>15.237050477928715</c:v>
                </c:pt>
                <c:pt idx="119">
                  <c:v>14.149344076425363</c:v>
                </c:pt>
                <c:pt idx="120">
                  <c:v>14.027461935358179</c:v>
                </c:pt>
                <c:pt idx="121">
                  <c:v>13.414599427925394</c:v>
                </c:pt>
                <c:pt idx="122">
                  <c:v>14.524315648822137</c:v>
                </c:pt>
                <c:pt idx="123">
                  <c:v>14.057345301535102</c:v>
                </c:pt>
                <c:pt idx="124">
                  <c:v>14.872410502707961</c:v>
                </c:pt>
                <c:pt idx="125">
                  <c:v>14.669161431935109</c:v>
                </c:pt>
                <c:pt idx="126">
                  <c:v>15.465465122744531</c:v>
                </c:pt>
                <c:pt idx="127">
                  <c:v>15.346445473870974</c:v>
                </c:pt>
                <c:pt idx="128">
                  <c:v>15.297700586298921</c:v>
                </c:pt>
                <c:pt idx="129">
                  <c:v>15.728291918290997</c:v>
                </c:pt>
                <c:pt idx="130">
                  <c:v>15.859297259079186</c:v>
                </c:pt>
                <c:pt idx="131">
                  <c:v>14.76881223382756</c:v>
                </c:pt>
                <c:pt idx="132">
                  <c:v>14.644185747313266</c:v>
                </c:pt>
                <c:pt idx="133">
                  <c:v>14.028612483896563</c:v>
                </c:pt>
                <c:pt idx="134">
                  <c:v>15.135650868546241</c:v>
                </c:pt>
                <c:pt idx="135">
                  <c:v>14.666034953459882</c:v>
                </c:pt>
                <c:pt idx="136">
                  <c:v>15.478486221783724</c:v>
                </c:pt>
                <c:pt idx="137">
                  <c:v>15.272654236788197</c:v>
                </c:pt>
                <c:pt idx="138">
                  <c:v>16.066405432258605</c:v>
                </c:pt>
                <c:pt idx="139">
                  <c:v>15.94486312320085</c:v>
                </c:pt>
                <c:pt idx="140">
                  <c:v>15.893624842340412</c:v>
                </c:pt>
                <c:pt idx="141">
                  <c:v>16.321751494629229</c:v>
                </c:pt>
                <c:pt idx="142">
                  <c:v>16.450320330436625</c:v>
                </c:pt>
                <c:pt idx="143">
                  <c:v>15.357426450032071</c:v>
                </c:pt>
                <c:pt idx="144">
                  <c:v>15.23041824680541</c:v>
                </c:pt>
                <c:pt idx="145">
                  <c:v>14.612489906794741</c:v>
                </c:pt>
                <c:pt idx="146">
                  <c:v>15.717199369286961</c:v>
                </c:pt>
                <c:pt idx="147">
                  <c:v>15.245280213030131</c:v>
                </c:pt>
                <c:pt idx="148">
                  <c:v>16.055453459561239</c:v>
                </c:pt>
                <c:pt idx="149">
                  <c:v>15.847368222004866</c:v>
                </c:pt>
                <c:pt idx="150">
                  <c:v>16.638890495101627</c:v>
                </c:pt>
                <c:pt idx="151">
                  <c:v>16.515143165565402</c:v>
                </c:pt>
                <c:pt idx="152">
                  <c:v>16.461723348247194</c:v>
                </c:pt>
                <c:pt idx="153">
                  <c:v>16.887691540319469</c:v>
                </c:pt>
                <c:pt idx="154">
                  <c:v>17.014124594156634</c:v>
                </c:pt>
                <c:pt idx="155">
                  <c:v>15.919117221518951</c:v>
                </c:pt>
                <c:pt idx="156">
                  <c:v>15.790017436485002</c:v>
                </c:pt>
                <c:pt idx="157">
                  <c:v>15.170019054702312</c:v>
                </c:pt>
                <c:pt idx="158">
                  <c:v>16.272679653720854</c:v>
                </c:pt>
                <c:pt idx="159">
                  <c:v>15.798732458947937</c:v>
                </c:pt>
                <c:pt idx="160">
                  <c:v>16.606898146727954</c:v>
                </c:pt>
                <c:pt idx="161">
                  <c:v>16.396825492901737</c:v>
                </c:pt>
                <c:pt idx="162">
                  <c:v>17.186380162604298</c:v>
                </c:pt>
                <c:pt idx="163">
                  <c:v>17.060684720399546</c:v>
                </c:pt>
                <c:pt idx="164">
                  <c:v>17.005335966229307</c:v>
                </c:pt>
                <c:pt idx="165">
                  <c:v>17.429394089390538</c:v>
                </c:pt>
                <c:pt idx="166">
                  <c:v>17.553935641215634</c:v>
                </c:pt>
                <c:pt idx="167">
                  <c:v>16.457055039063292</c:v>
                </c:pt>
                <c:pt idx="168">
                  <c:v>16.32610000906439</c:v>
                </c:pt>
                <c:pt idx="169">
                  <c:v>15.704264085192396</c:v>
                </c:pt>
                <c:pt idx="170">
                  <c:v>16.805104569422848</c:v>
                </c:pt>
                <c:pt idx="171">
                  <c:v>16.329354417519976</c:v>
                </c:pt>
                <c:pt idx="172">
                  <c:v>17.135734041953857</c:v>
                </c:pt>
                <c:pt idx="173">
                  <c:v>16.923891960302566</c:v>
                </c:pt>
                <c:pt idx="174">
                  <c:v>17.71169358489793</c:v>
                </c:pt>
                <c:pt idx="175">
                  <c:v>17.584261232813194</c:v>
                </c:pt>
                <c:pt idx="176">
                  <c:v>17.527191461669911</c:v>
                </c:pt>
                <c:pt idx="177">
                  <c:v>17.949544223477435</c:v>
                </c:pt>
                <c:pt idx="178">
                  <c:v>18.072395837180213</c:v>
                </c:pt>
                <c:pt idx="179">
                  <c:v>16.973840492519649</c:v>
                </c:pt>
                <c:pt idx="180">
                  <c:v>16.841225692655279</c:v>
                </c:pt>
                <c:pt idx="181">
                  <c:v>16.217744753114346</c:v>
                </c:pt>
                <c:pt idx="182">
                  <c:v>17.316954761834282</c:v>
                </c:pt>
                <c:pt idx="183">
                  <c:v>16.839588464836005</c:v>
                </c:pt>
                <c:pt idx="184">
                  <c:v>17.644366069031221</c:v>
                </c:pt>
                <c:pt idx="185">
                  <c:v>17.430935890518285</c:v>
                </c:pt>
                <c:pt idx="186">
                  <c:v>18.217163144124708</c:v>
                </c:pt>
                <c:pt idx="187">
                  <c:v>18.088169953295001</c:v>
                </c:pt>
                <c:pt idx="188">
                  <c:v>18.02955268580056</c:v>
                </c:pt>
                <c:pt idx="189">
                  <c:v>18.450371107485243</c:v>
                </c:pt>
                <c:pt idx="190">
                  <c:v>18.571701354721529</c:v>
                </c:pt>
                <c:pt idx="191">
                  <c:v>17.471637438183983</c:v>
                </c:pt>
                <c:pt idx="192">
                  <c:v>17.337526685384653</c:v>
                </c:pt>
                <c:pt idx="193">
                  <c:v>16.712562239539459</c:v>
                </c:pt>
                <c:pt idx="194">
                  <c:v>17.810301019529909</c:v>
                </c:pt>
                <c:pt idx="195">
                  <c:v>17.331475605498021</c:v>
                </c:pt>
                <c:pt idx="196">
                  <c:v>18.134806041577509</c:v>
                </c:pt>
                <c:pt idx="197">
                  <c:v>17.919940484115763</c:v>
                </c:pt>
                <c:pt idx="198">
                  <c:v>18.704743991144642</c:v>
                </c:pt>
                <c:pt idx="199">
                  <c:v>18.574338532198592</c:v>
                </c:pt>
                <c:pt idx="200">
                  <c:v>18.514320323956863</c:v>
                </c:pt>
                <c:pt idx="201">
                  <c:v>18.93374898392333</c:v>
                </c:pt>
                <c:pt idx="202">
                  <c:v>19.053700502818717</c:v>
                </c:pt>
                <c:pt idx="203">
                  <c:v>17.952268748292006</c:v>
                </c:pt>
                <c:pt idx="204">
                  <c:v>17.816800907395429</c:v>
                </c:pt>
                <c:pt idx="205">
                  <c:v>17.190489985392229</c:v>
                </c:pt>
                <c:pt idx="206">
                  <c:v>18.286892765661289</c:v>
                </c:pt>
                <c:pt idx="207">
                  <c:v>17.806741695236564</c:v>
                </c:pt>
                <c:pt idx="208">
                  <c:v>18.608756687484394</c:v>
                </c:pt>
                <c:pt idx="209">
                  <c:v>18.392585770272937</c:v>
                </c:pt>
                <c:pt idx="210">
                  <c:v>19.176093875391963</c:v>
                </c:pt>
                <c:pt idx="211">
                  <c:v>19.044402848321262</c:v>
                </c:pt>
                <c:pt idx="212">
                  <c:v>18.983108783824587</c:v>
                </c:pt>
                <c:pt idx="213">
                  <c:v>19.401271179582388</c:v>
                </c:pt>
                <c:pt idx="214">
                  <c:v>19.519965908538353</c:v>
                </c:pt>
                <c:pt idx="215">
                  <c:v>18.417286722566129</c:v>
                </c:pt>
                <c:pt idx="216">
                  <c:v>18.28058069490104</c:v>
                </c:pt>
                <c:pt idx="217">
                  <c:v>17.653040718905565</c:v>
                </c:pt>
                <c:pt idx="218">
                  <c:v>18.748223467932821</c:v>
                </c:pt>
                <c:pt idx="219">
                  <c:v>18.266861280825974</c:v>
                </c:pt>
                <c:pt idx="220">
                  <c:v>19.067673964556462</c:v>
                </c:pt>
                <c:pt idx="221">
                  <c:v>18.850309442355503</c:v>
                </c:pt>
                <c:pt idx="222">
                  <c:v>19.632632543096769</c:v>
                </c:pt>
                <c:pt idx="223">
                  <c:v>19.499765011028725</c:v>
                </c:pt>
                <c:pt idx="224">
                  <c:v>19.437302841333423</c:v>
                </c:pt>
                <c:pt idx="225">
                  <c:v>19.854305433724946</c:v>
                </c:pt>
                <c:pt idx="226">
                  <c:v>19.971848564762475</c:v>
                </c:pt>
                <c:pt idx="227">
                  <c:v>18.868025891484546</c:v>
                </c:pt>
                <c:pt idx="228">
                  <c:v>18.730184393808901</c:v>
                </c:pt>
                <c:pt idx="229">
                  <c:v>18.101516873267041</c:v>
                </c:pt>
                <c:pt idx="230">
                  <c:v>19.195579912837502</c:v>
                </c:pt>
                <c:pt idx="231">
                  <c:v>18.713105762415811</c:v>
                </c:pt>
                <c:pt idx="232">
                  <c:v>19.512814141423945</c:v>
                </c:pt>
                <c:pt idx="233">
                  <c:v>19.294352886913828</c:v>
                </c:pt>
                <c:pt idx="234">
                  <c:v>20.075586742922642</c:v>
                </c:pt>
                <c:pt idx="235">
                  <c:v>19.941637370178519</c:v>
                </c:pt>
                <c:pt idx="236">
                  <c:v>19.878100681633203</c:v>
                </c:pt>
                <c:pt idx="237">
                  <c:v>20.294035996035184</c:v>
                </c:pt>
                <c:pt idx="238">
                  <c:v>20.410519010217872</c:v>
                </c:pt>
                <c:pt idx="239">
                  <c:v>19.305643302709665</c:v>
                </c:pt>
                <c:pt idx="240">
                  <c:v>19.166755776110161</c:v>
                </c:pt>
                <c:pt idx="241">
                  <c:v>18.537049155801622</c:v>
                </c:pt>
                <c:pt idx="242">
                  <c:v>19.630079949759686</c:v>
                </c:pt>
                <c:pt idx="243">
                  <c:v>19.146580334001339</c:v>
                </c:pt>
                <c:pt idx="244">
                  <c:v>19.945269955172854</c:v>
                </c:pt>
                <c:pt idx="245">
                  <c:v>19.725796578632281</c:v>
                </c:pt>
                <c:pt idx="246">
                  <c:v>20.506024877784277</c:v>
                </c:pt>
                <c:pt idx="247">
                  <c:v>20.371076443765688</c:v>
                </c:pt>
                <c:pt idx="248">
                  <c:v>20.30654712095869</c:v>
                </c:pt>
                <c:pt idx="249">
                  <c:v>20.721496160544756</c:v>
                </c:pt>
                <c:pt idx="250">
                  <c:v>20.83699919277414</c:v>
                </c:pt>
                <c:pt idx="251">
                  <c:v>19.731149730557647</c:v>
                </c:pt>
                <c:pt idx="252">
                  <c:v>19.591294611824996</c:v>
                </c:pt>
                <c:pt idx="253">
                  <c:v>18.960626498218822</c:v>
                </c:pt>
                <c:pt idx="254">
                  <c:v>20.0527018348883</c:v>
                </c:pt>
                <c:pt idx="255">
                  <c:v>19.568252735920453</c:v>
                </c:pt>
                <c:pt idx="256">
                  <c:v>20.365998786911732</c:v>
                </c:pt>
                <c:pt idx="257">
                  <c:v>20.145587693034564</c:v>
                </c:pt>
                <c:pt idx="258">
                  <c:v>20.924884068356565</c:v>
                </c:pt>
                <c:pt idx="259">
                  <c:v>20.789009445510903</c:v>
                </c:pt>
                <c:pt idx="260">
                  <c:v>20.723559611194407</c:v>
                </c:pt>
                <c:pt idx="261">
                  <c:v>21.137593759707006</c:v>
                </c:pt>
                <c:pt idx="262">
                  <c:v>21.252187465206905</c:v>
                </c:pt>
                <c:pt idx="263">
                  <c:v>20.145434185288359</c:v>
                </c:pt>
                <c:pt idx="264">
                  <c:v>20.004680703326351</c:v>
                </c:pt>
                <c:pt idx="265">
                  <c:v>19.373119627157244</c:v>
                </c:pt>
                <c:pt idx="266">
                  <c:v>20.464307348859244</c:v>
                </c:pt>
                <c:pt idx="267">
                  <c:v>19.9789759301709</c:v>
                </c:pt>
                <c:pt idx="268">
                  <c:v>20.775844905050185</c:v>
                </c:pt>
                <c:pt idx="269">
                  <c:v>20.554561927728695</c:v>
                </c:pt>
                <c:pt idx="270">
                  <c:v>21.332991562018833</c:v>
                </c:pt>
                <c:pt idx="271">
                  <c:v>21.196255290972413</c:v>
                </c:pt>
                <c:pt idx="272">
                  <c:v>21.129948852367296</c:v>
                </c:pt>
                <c:pt idx="273">
                  <c:v>21.543131392235434</c:v>
                </c:pt>
                <c:pt idx="274">
                  <c:v>21.656878437107007</c:v>
                </c:pt>
                <c:pt idx="275">
                  <c:v>20.549283397577454</c:v>
                </c:pt>
                <c:pt idx="276">
                  <c:v>20.407693010641459</c:v>
                </c:pt>
                <c:pt idx="277">
                  <c:v>19.775299838363217</c:v>
                </c:pt>
                <c:pt idx="278">
                  <c:v>20.86566022764676</c:v>
                </c:pt>
                <c:pt idx="279">
                  <c:v>20.379506195644488</c:v>
                </c:pt>
                <c:pt idx="280">
                  <c:v>21.175557232306403</c:v>
                </c:pt>
                <c:pt idx="281">
                  <c:v>20.953460948424848</c:v>
                </c:pt>
                <c:pt idx="282">
                  <c:v>21.731081864932236</c:v>
                </c:pt>
                <c:pt idx="283">
                  <c:v>21.593541422550484</c:v>
                </c:pt>
                <c:pt idx="284">
                  <c:v>21.526435317268632</c:v>
                </c:pt>
                <c:pt idx="285">
                  <c:v>21.938822653862065</c:v>
                </c:pt>
                <c:pt idx="286">
                  <c:v>22.051778918128043</c:v>
                </c:pt>
                <c:pt idx="287">
                  <c:v>20.943397480444144</c:v>
                </c:pt>
                <c:pt idx="288">
                  <c:v>20.80102503809405</c:v>
                </c:pt>
                <c:pt idx="289">
                  <c:v>20.167854113929543</c:v>
                </c:pt>
                <c:pt idx="290">
                  <c:v>21.257441016133001</c:v>
                </c:pt>
                <c:pt idx="291">
                  <c:v>20.770517723617875</c:v>
                </c:pt>
                <c:pt idx="292">
                  <c:v>21.565803688570458</c:v>
                </c:pt>
                <c:pt idx="293">
                  <c:v>21.342946484486905</c:v>
                </c:pt>
                <c:pt idx="294">
                  <c:v>22.119810595463722</c:v>
                </c:pt>
                <c:pt idx="295">
                  <c:v>21.981517425839819</c:v>
                </c:pt>
                <c:pt idx="296">
                  <c:v>21.913662635667119</c:v>
                </c:pt>
                <c:pt idx="297">
                  <c:v>22.325305294222748</c:v>
                </c:pt>
                <c:pt idx="298">
                  <c:v>22.437520852237739</c:v>
                </c:pt>
                <c:pt idx="299">
                  <c:v>21.328402645448755</c:v>
                </c:pt>
                <c:pt idx="300">
                  <c:v>21.185297336917319</c:v>
                </c:pt>
                <c:pt idx="301">
                  <c:v>20.551397415685347</c:v>
                </c:pt>
                <c:pt idx="302">
                  <c:v>21.640259156531194</c:v>
                </c:pt>
                <c:pt idx="303">
                  <c:v>21.152614505364092</c:v>
                </c:pt>
                <c:pt idx="304">
                  <c:v>21.947182881759673</c:v>
                </c:pt>
                <c:pt idx="305">
                  <c:v>21.72361182699105</c:v>
                </c:pt>
                <c:pt idx="306">
                  <c:v>22.499765793313397</c:v>
                </c:pt>
                <c:pt idx="307">
                  <c:v>22.360766153600295</c:v>
                </c:pt>
                <c:pt idx="308">
                  <c:v>22.29220853680858</c:v>
                </c:pt>
                <c:pt idx="309">
                  <c:v>22.703151981485011</c:v>
                </c:pt>
                <c:pt idx="310">
                  <c:v>22.814671907989553</c:v>
                </c:pt>
                <c:pt idx="311">
                  <c:v>21.70486162204168</c:v>
                </c:pt>
              </c:numCache>
            </c:numRef>
          </c:yVal>
          <c:smooth val="0"/>
          <c:extLst>
            <c:ext xmlns:c16="http://schemas.microsoft.com/office/drawing/2014/chart" uri="{C3380CC4-5D6E-409C-BE32-E72D297353CC}">
              <c16:uniqueId val="{00000000-23EB-4D0E-B3B4-2510B8DBDE0E}"/>
            </c:ext>
          </c:extLst>
        </c:ser>
        <c:dLbls>
          <c:showLegendKey val="0"/>
          <c:showVal val="0"/>
          <c:showCatName val="0"/>
          <c:showSerName val="0"/>
          <c:showPercent val="0"/>
          <c:showBubbleSize val="0"/>
        </c:dLbls>
        <c:axId val="292382159"/>
        <c:axId val="292387151"/>
      </c:scatterChart>
      <c:valAx>
        <c:axId val="292382159"/>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ysClr val="windowText" lastClr="000000"/>
                    </a:solidFill>
                  </a:rPr>
                  <a:t>t</a:t>
                </a:r>
              </a:p>
            </c:rich>
          </c:tx>
          <c:layout>
            <c:manualLayout>
              <c:xMode val="edge"/>
              <c:yMode val="edge"/>
              <c:x val="0.5210326829925066"/>
              <c:y val="0.9085568565430540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92387151"/>
        <c:crosses val="autoZero"/>
        <c:crossBetween val="midCat"/>
      </c:valAx>
      <c:valAx>
        <c:axId val="292387151"/>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ysClr val="windowText" lastClr="000000"/>
                    </a:solidFill>
                  </a:rPr>
                  <a:t>Importation ( en milliards de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92382159"/>
        <c:crosses val="autoZero"/>
        <c:crossBetween val="midCat"/>
      </c:valAx>
      <c:spPr>
        <a:noFill/>
        <a:ln>
          <a:noFill/>
        </a:ln>
        <a:effectLst/>
      </c:spPr>
    </c:plotArea>
    <c:legend>
      <c:legendPos val="r"/>
      <c:layout>
        <c:manualLayout>
          <c:xMode val="edge"/>
          <c:yMode val="edge"/>
          <c:x val="0.69665059197843704"/>
          <c:y val="0.57770675147060446"/>
          <c:w val="0.249248141070293"/>
          <c:h val="0.153381124332579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Importation mensuel de</a:t>
            </a:r>
            <a:r>
              <a:rPr lang="en-US" baseline="0"/>
              <a:t> 2000 à 2024 (en milliard de dollars)</a:t>
            </a:r>
            <a:r>
              <a:rPr lang="en-US"/>
              <a:t>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v>Série brute</c:v>
          </c:tx>
          <c:spPr>
            <a:ln w="28575" cap="rnd">
              <a:solidFill>
                <a:schemeClr val="accent1"/>
              </a:solidFill>
              <a:round/>
            </a:ln>
            <a:effectLst/>
          </c:spPr>
          <c:marker>
            <c:symbol val="none"/>
          </c:marker>
          <c:cat>
            <c:strRef>
              <c:f>Description!$B$2:$B$298</c:f>
              <c:strCache>
                <c:ptCount val="297"/>
                <c:pt idx="0">
                  <c:v>janv. </c:v>
                </c:pt>
                <c:pt idx="1">
                  <c:v>févr. </c:v>
                </c:pt>
                <c:pt idx="2">
                  <c:v>mars </c:v>
                </c:pt>
                <c:pt idx="3">
                  <c:v>avr. </c:v>
                </c:pt>
                <c:pt idx="4">
                  <c:v>mai </c:v>
                </c:pt>
                <c:pt idx="5">
                  <c:v>juin </c:v>
                </c:pt>
                <c:pt idx="6">
                  <c:v>juill. </c:v>
                </c:pt>
                <c:pt idx="7">
                  <c:v>août </c:v>
                </c:pt>
                <c:pt idx="8">
                  <c:v>sept. </c:v>
                </c:pt>
                <c:pt idx="9">
                  <c:v>oct. </c:v>
                </c:pt>
                <c:pt idx="10">
                  <c:v>nov. </c:v>
                </c:pt>
                <c:pt idx="11">
                  <c:v>déc. </c:v>
                </c:pt>
                <c:pt idx="12">
                  <c:v>janv. </c:v>
                </c:pt>
                <c:pt idx="13">
                  <c:v>févr. </c:v>
                </c:pt>
                <c:pt idx="14">
                  <c:v>mars </c:v>
                </c:pt>
                <c:pt idx="15">
                  <c:v>avr. </c:v>
                </c:pt>
                <c:pt idx="16">
                  <c:v>mai </c:v>
                </c:pt>
                <c:pt idx="17">
                  <c:v>juin </c:v>
                </c:pt>
                <c:pt idx="18">
                  <c:v>juill. </c:v>
                </c:pt>
                <c:pt idx="19">
                  <c:v>août </c:v>
                </c:pt>
                <c:pt idx="20">
                  <c:v>sept. </c:v>
                </c:pt>
                <c:pt idx="21">
                  <c:v>oct. </c:v>
                </c:pt>
                <c:pt idx="22">
                  <c:v>nov. </c:v>
                </c:pt>
                <c:pt idx="23">
                  <c:v>déc. </c:v>
                </c:pt>
                <c:pt idx="24">
                  <c:v>janv. </c:v>
                </c:pt>
                <c:pt idx="25">
                  <c:v>févr. </c:v>
                </c:pt>
                <c:pt idx="26">
                  <c:v>mars </c:v>
                </c:pt>
                <c:pt idx="27">
                  <c:v>avr. </c:v>
                </c:pt>
                <c:pt idx="28">
                  <c:v>mai </c:v>
                </c:pt>
                <c:pt idx="29">
                  <c:v>juin </c:v>
                </c:pt>
                <c:pt idx="30">
                  <c:v>juill. </c:v>
                </c:pt>
                <c:pt idx="31">
                  <c:v>août </c:v>
                </c:pt>
                <c:pt idx="32">
                  <c:v>sept. </c:v>
                </c:pt>
                <c:pt idx="33">
                  <c:v>oct. </c:v>
                </c:pt>
                <c:pt idx="34">
                  <c:v>nov. </c:v>
                </c:pt>
                <c:pt idx="35">
                  <c:v>déc. </c:v>
                </c:pt>
                <c:pt idx="36">
                  <c:v>janv. </c:v>
                </c:pt>
                <c:pt idx="37">
                  <c:v>févr. </c:v>
                </c:pt>
                <c:pt idx="38">
                  <c:v>mars </c:v>
                </c:pt>
                <c:pt idx="39">
                  <c:v>avr. </c:v>
                </c:pt>
                <c:pt idx="40">
                  <c:v>mai </c:v>
                </c:pt>
                <c:pt idx="41">
                  <c:v>juin </c:v>
                </c:pt>
                <c:pt idx="42">
                  <c:v>juill. </c:v>
                </c:pt>
                <c:pt idx="43">
                  <c:v>août </c:v>
                </c:pt>
                <c:pt idx="44">
                  <c:v>sept. </c:v>
                </c:pt>
                <c:pt idx="45">
                  <c:v>oct. </c:v>
                </c:pt>
                <c:pt idx="46">
                  <c:v>nov. </c:v>
                </c:pt>
                <c:pt idx="47">
                  <c:v>déc. </c:v>
                </c:pt>
                <c:pt idx="48">
                  <c:v>janv. </c:v>
                </c:pt>
                <c:pt idx="49">
                  <c:v>févr. </c:v>
                </c:pt>
                <c:pt idx="50">
                  <c:v>mars </c:v>
                </c:pt>
                <c:pt idx="51">
                  <c:v>avr. </c:v>
                </c:pt>
                <c:pt idx="52">
                  <c:v>mai </c:v>
                </c:pt>
                <c:pt idx="53">
                  <c:v>juin </c:v>
                </c:pt>
                <c:pt idx="54">
                  <c:v>juill. </c:v>
                </c:pt>
                <c:pt idx="55">
                  <c:v>août </c:v>
                </c:pt>
                <c:pt idx="56">
                  <c:v>sept. </c:v>
                </c:pt>
                <c:pt idx="57">
                  <c:v>oct. </c:v>
                </c:pt>
                <c:pt idx="58">
                  <c:v>nov. </c:v>
                </c:pt>
                <c:pt idx="59">
                  <c:v>déc. </c:v>
                </c:pt>
                <c:pt idx="60">
                  <c:v>janv. </c:v>
                </c:pt>
                <c:pt idx="61">
                  <c:v>févr. </c:v>
                </c:pt>
                <c:pt idx="62">
                  <c:v>mars </c:v>
                </c:pt>
                <c:pt idx="63">
                  <c:v>avr. </c:v>
                </c:pt>
                <c:pt idx="64">
                  <c:v>mai </c:v>
                </c:pt>
                <c:pt idx="65">
                  <c:v>juin </c:v>
                </c:pt>
                <c:pt idx="66">
                  <c:v>juill. </c:v>
                </c:pt>
                <c:pt idx="67">
                  <c:v>août </c:v>
                </c:pt>
                <c:pt idx="68">
                  <c:v>sept. </c:v>
                </c:pt>
                <c:pt idx="69">
                  <c:v>oct. </c:v>
                </c:pt>
                <c:pt idx="70">
                  <c:v>nov. </c:v>
                </c:pt>
                <c:pt idx="71">
                  <c:v>déc. </c:v>
                </c:pt>
                <c:pt idx="72">
                  <c:v>janv. </c:v>
                </c:pt>
                <c:pt idx="73">
                  <c:v>févr. </c:v>
                </c:pt>
                <c:pt idx="74">
                  <c:v>mars </c:v>
                </c:pt>
                <c:pt idx="75">
                  <c:v>avr. </c:v>
                </c:pt>
                <c:pt idx="76">
                  <c:v>mai </c:v>
                </c:pt>
                <c:pt idx="77">
                  <c:v>juin </c:v>
                </c:pt>
                <c:pt idx="78">
                  <c:v>juill. </c:v>
                </c:pt>
                <c:pt idx="79">
                  <c:v>août </c:v>
                </c:pt>
                <c:pt idx="80">
                  <c:v>sept. </c:v>
                </c:pt>
                <c:pt idx="81">
                  <c:v>oct. </c:v>
                </c:pt>
                <c:pt idx="82">
                  <c:v>nov. </c:v>
                </c:pt>
                <c:pt idx="83">
                  <c:v>déc. </c:v>
                </c:pt>
                <c:pt idx="84">
                  <c:v>janv. </c:v>
                </c:pt>
                <c:pt idx="85">
                  <c:v>févr. </c:v>
                </c:pt>
                <c:pt idx="86">
                  <c:v>mars </c:v>
                </c:pt>
                <c:pt idx="87">
                  <c:v>avr. </c:v>
                </c:pt>
                <c:pt idx="88">
                  <c:v>mai </c:v>
                </c:pt>
                <c:pt idx="89">
                  <c:v>juin </c:v>
                </c:pt>
                <c:pt idx="90">
                  <c:v>juill. </c:v>
                </c:pt>
                <c:pt idx="91">
                  <c:v>août </c:v>
                </c:pt>
                <c:pt idx="92">
                  <c:v>sept. </c:v>
                </c:pt>
                <c:pt idx="93">
                  <c:v>oct. </c:v>
                </c:pt>
                <c:pt idx="94">
                  <c:v>nov. </c:v>
                </c:pt>
                <c:pt idx="95">
                  <c:v>déc. </c:v>
                </c:pt>
                <c:pt idx="96">
                  <c:v>janv. </c:v>
                </c:pt>
                <c:pt idx="97">
                  <c:v>févr. </c:v>
                </c:pt>
                <c:pt idx="98">
                  <c:v>mars </c:v>
                </c:pt>
                <c:pt idx="99">
                  <c:v>avr. </c:v>
                </c:pt>
                <c:pt idx="100">
                  <c:v>mai </c:v>
                </c:pt>
                <c:pt idx="101">
                  <c:v>juin </c:v>
                </c:pt>
                <c:pt idx="102">
                  <c:v>juill. </c:v>
                </c:pt>
                <c:pt idx="103">
                  <c:v>août </c:v>
                </c:pt>
                <c:pt idx="104">
                  <c:v>sept. </c:v>
                </c:pt>
                <c:pt idx="105">
                  <c:v>oct. </c:v>
                </c:pt>
                <c:pt idx="106">
                  <c:v>nov. </c:v>
                </c:pt>
                <c:pt idx="107">
                  <c:v>déc. </c:v>
                </c:pt>
                <c:pt idx="108">
                  <c:v>janv. </c:v>
                </c:pt>
                <c:pt idx="109">
                  <c:v>févr. </c:v>
                </c:pt>
                <c:pt idx="110">
                  <c:v>mars </c:v>
                </c:pt>
                <c:pt idx="111">
                  <c:v>avr. </c:v>
                </c:pt>
                <c:pt idx="112">
                  <c:v>mai </c:v>
                </c:pt>
                <c:pt idx="113">
                  <c:v>juin </c:v>
                </c:pt>
                <c:pt idx="114">
                  <c:v>juill. </c:v>
                </c:pt>
                <c:pt idx="115">
                  <c:v>août </c:v>
                </c:pt>
                <c:pt idx="116">
                  <c:v>sept. </c:v>
                </c:pt>
                <c:pt idx="117">
                  <c:v>oct. </c:v>
                </c:pt>
                <c:pt idx="118">
                  <c:v>nov. </c:v>
                </c:pt>
                <c:pt idx="119">
                  <c:v>déc. </c:v>
                </c:pt>
                <c:pt idx="120">
                  <c:v>janv. </c:v>
                </c:pt>
                <c:pt idx="121">
                  <c:v>févr. </c:v>
                </c:pt>
                <c:pt idx="122">
                  <c:v>mars </c:v>
                </c:pt>
                <c:pt idx="123">
                  <c:v>avr. </c:v>
                </c:pt>
                <c:pt idx="124">
                  <c:v>mai </c:v>
                </c:pt>
                <c:pt idx="125">
                  <c:v>juin </c:v>
                </c:pt>
                <c:pt idx="126">
                  <c:v>juill. </c:v>
                </c:pt>
                <c:pt idx="127">
                  <c:v>août </c:v>
                </c:pt>
                <c:pt idx="128">
                  <c:v>sept. </c:v>
                </c:pt>
                <c:pt idx="129">
                  <c:v>oct. </c:v>
                </c:pt>
                <c:pt idx="130">
                  <c:v>nov. </c:v>
                </c:pt>
                <c:pt idx="131">
                  <c:v>déc. </c:v>
                </c:pt>
                <c:pt idx="132">
                  <c:v>janv. </c:v>
                </c:pt>
                <c:pt idx="133">
                  <c:v>févr. </c:v>
                </c:pt>
                <c:pt idx="134">
                  <c:v>mars </c:v>
                </c:pt>
                <c:pt idx="135">
                  <c:v>avr. </c:v>
                </c:pt>
                <c:pt idx="136">
                  <c:v>mai </c:v>
                </c:pt>
                <c:pt idx="137">
                  <c:v>juin </c:v>
                </c:pt>
                <c:pt idx="138">
                  <c:v>juill. </c:v>
                </c:pt>
                <c:pt idx="139">
                  <c:v>août </c:v>
                </c:pt>
                <c:pt idx="140">
                  <c:v>sept. </c:v>
                </c:pt>
                <c:pt idx="141">
                  <c:v>oct. </c:v>
                </c:pt>
                <c:pt idx="142">
                  <c:v>nov. </c:v>
                </c:pt>
                <c:pt idx="143">
                  <c:v>déc. </c:v>
                </c:pt>
                <c:pt idx="144">
                  <c:v>janv. </c:v>
                </c:pt>
                <c:pt idx="145">
                  <c:v>févr. </c:v>
                </c:pt>
                <c:pt idx="146">
                  <c:v>mars </c:v>
                </c:pt>
                <c:pt idx="147">
                  <c:v>avr. </c:v>
                </c:pt>
                <c:pt idx="148">
                  <c:v>mai </c:v>
                </c:pt>
                <c:pt idx="149">
                  <c:v>juin </c:v>
                </c:pt>
                <c:pt idx="150">
                  <c:v>juill. </c:v>
                </c:pt>
                <c:pt idx="151">
                  <c:v>août </c:v>
                </c:pt>
                <c:pt idx="152">
                  <c:v>sept. </c:v>
                </c:pt>
                <c:pt idx="153">
                  <c:v>oct. </c:v>
                </c:pt>
                <c:pt idx="154">
                  <c:v>nov. </c:v>
                </c:pt>
                <c:pt idx="155">
                  <c:v>déc. </c:v>
                </c:pt>
                <c:pt idx="156">
                  <c:v>janv. </c:v>
                </c:pt>
                <c:pt idx="157">
                  <c:v>févr. </c:v>
                </c:pt>
                <c:pt idx="158">
                  <c:v>mars </c:v>
                </c:pt>
                <c:pt idx="159">
                  <c:v>avr. </c:v>
                </c:pt>
                <c:pt idx="160">
                  <c:v>mai </c:v>
                </c:pt>
                <c:pt idx="161">
                  <c:v>juin </c:v>
                </c:pt>
                <c:pt idx="162">
                  <c:v>juill. </c:v>
                </c:pt>
                <c:pt idx="163">
                  <c:v>août </c:v>
                </c:pt>
                <c:pt idx="164">
                  <c:v>sept. </c:v>
                </c:pt>
                <c:pt idx="165">
                  <c:v>oct. </c:v>
                </c:pt>
                <c:pt idx="166">
                  <c:v>nov. </c:v>
                </c:pt>
                <c:pt idx="167">
                  <c:v>déc. </c:v>
                </c:pt>
                <c:pt idx="168">
                  <c:v>janv. </c:v>
                </c:pt>
                <c:pt idx="169">
                  <c:v>févr. </c:v>
                </c:pt>
                <c:pt idx="170">
                  <c:v>mars </c:v>
                </c:pt>
                <c:pt idx="171">
                  <c:v>avr. </c:v>
                </c:pt>
                <c:pt idx="172">
                  <c:v>mai </c:v>
                </c:pt>
                <c:pt idx="173">
                  <c:v>juin </c:v>
                </c:pt>
                <c:pt idx="174">
                  <c:v>juill. </c:v>
                </c:pt>
                <c:pt idx="175">
                  <c:v>août </c:v>
                </c:pt>
                <c:pt idx="176">
                  <c:v>sept. </c:v>
                </c:pt>
                <c:pt idx="177">
                  <c:v>oct. </c:v>
                </c:pt>
                <c:pt idx="178">
                  <c:v>nov. </c:v>
                </c:pt>
                <c:pt idx="179">
                  <c:v>déc. </c:v>
                </c:pt>
                <c:pt idx="180">
                  <c:v>janv. </c:v>
                </c:pt>
                <c:pt idx="181">
                  <c:v>févr. </c:v>
                </c:pt>
                <c:pt idx="182">
                  <c:v>mars </c:v>
                </c:pt>
                <c:pt idx="183">
                  <c:v>avr. </c:v>
                </c:pt>
                <c:pt idx="184">
                  <c:v>mai </c:v>
                </c:pt>
                <c:pt idx="185">
                  <c:v>juin </c:v>
                </c:pt>
                <c:pt idx="186">
                  <c:v>juill. </c:v>
                </c:pt>
                <c:pt idx="187">
                  <c:v>août </c:v>
                </c:pt>
                <c:pt idx="188">
                  <c:v>sept. </c:v>
                </c:pt>
                <c:pt idx="189">
                  <c:v>oct. </c:v>
                </c:pt>
                <c:pt idx="190">
                  <c:v>nov. </c:v>
                </c:pt>
                <c:pt idx="191">
                  <c:v>déc. </c:v>
                </c:pt>
                <c:pt idx="192">
                  <c:v>janv. </c:v>
                </c:pt>
                <c:pt idx="193">
                  <c:v>févr. </c:v>
                </c:pt>
                <c:pt idx="194">
                  <c:v>mars </c:v>
                </c:pt>
                <c:pt idx="195">
                  <c:v>avr. </c:v>
                </c:pt>
                <c:pt idx="196">
                  <c:v>mai </c:v>
                </c:pt>
                <c:pt idx="197">
                  <c:v>juin </c:v>
                </c:pt>
                <c:pt idx="198">
                  <c:v>juill. </c:v>
                </c:pt>
                <c:pt idx="199">
                  <c:v>août </c:v>
                </c:pt>
                <c:pt idx="200">
                  <c:v>sept. </c:v>
                </c:pt>
                <c:pt idx="201">
                  <c:v>oct. </c:v>
                </c:pt>
                <c:pt idx="202">
                  <c:v>nov. </c:v>
                </c:pt>
                <c:pt idx="203">
                  <c:v>déc. </c:v>
                </c:pt>
                <c:pt idx="204">
                  <c:v>janv. </c:v>
                </c:pt>
                <c:pt idx="205">
                  <c:v>févr. </c:v>
                </c:pt>
                <c:pt idx="206">
                  <c:v>mars </c:v>
                </c:pt>
                <c:pt idx="207">
                  <c:v>avr. </c:v>
                </c:pt>
                <c:pt idx="208">
                  <c:v>mai </c:v>
                </c:pt>
                <c:pt idx="209">
                  <c:v>juin </c:v>
                </c:pt>
                <c:pt idx="210">
                  <c:v>juill. </c:v>
                </c:pt>
                <c:pt idx="211">
                  <c:v>août </c:v>
                </c:pt>
                <c:pt idx="212">
                  <c:v>sept. </c:v>
                </c:pt>
                <c:pt idx="213">
                  <c:v>oct. </c:v>
                </c:pt>
                <c:pt idx="214">
                  <c:v>nov. </c:v>
                </c:pt>
                <c:pt idx="215">
                  <c:v>déc. </c:v>
                </c:pt>
                <c:pt idx="216">
                  <c:v>janv. </c:v>
                </c:pt>
                <c:pt idx="217">
                  <c:v>févr. </c:v>
                </c:pt>
                <c:pt idx="218">
                  <c:v>mars </c:v>
                </c:pt>
                <c:pt idx="219">
                  <c:v>avr. </c:v>
                </c:pt>
                <c:pt idx="220">
                  <c:v>mai </c:v>
                </c:pt>
                <c:pt idx="221">
                  <c:v>juin </c:v>
                </c:pt>
                <c:pt idx="222">
                  <c:v>juill. </c:v>
                </c:pt>
                <c:pt idx="223">
                  <c:v>août </c:v>
                </c:pt>
                <c:pt idx="224">
                  <c:v>sept. </c:v>
                </c:pt>
                <c:pt idx="225">
                  <c:v>oct. </c:v>
                </c:pt>
                <c:pt idx="226">
                  <c:v>nov. </c:v>
                </c:pt>
                <c:pt idx="227">
                  <c:v>déc. </c:v>
                </c:pt>
                <c:pt idx="228">
                  <c:v>janv. </c:v>
                </c:pt>
                <c:pt idx="229">
                  <c:v>févr. </c:v>
                </c:pt>
                <c:pt idx="230">
                  <c:v>mars </c:v>
                </c:pt>
                <c:pt idx="231">
                  <c:v>avr. </c:v>
                </c:pt>
                <c:pt idx="232">
                  <c:v>mai </c:v>
                </c:pt>
                <c:pt idx="233">
                  <c:v>juin </c:v>
                </c:pt>
                <c:pt idx="234">
                  <c:v>juill. </c:v>
                </c:pt>
                <c:pt idx="235">
                  <c:v>août </c:v>
                </c:pt>
                <c:pt idx="236">
                  <c:v>sept. </c:v>
                </c:pt>
                <c:pt idx="237">
                  <c:v>oct. </c:v>
                </c:pt>
                <c:pt idx="238">
                  <c:v>nov. </c:v>
                </c:pt>
                <c:pt idx="239">
                  <c:v>déc. </c:v>
                </c:pt>
                <c:pt idx="240">
                  <c:v>janv. </c:v>
                </c:pt>
                <c:pt idx="241">
                  <c:v>févr. </c:v>
                </c:pt>
                <c:pt idx="242">
                  <c:v>mars </c:v>
                </c:pt>
                <c:pt idx="243">
                  <c:v>avr. </c:v>
                </c:pt>
                <c:pt idx="244">
                  <c:v>mai </c:v>
                </c:pt>
                <c:pt idx="245">
                  <c:v>juin </c:v>
                </c:pt>
                <c:pt idx="246">
                  <c:v>juill. </c:v>
                </c:pt>
                <c:pt idx="247">
                  <c:v>août </c:v>
                </c:pt>
                <c:pt idx="248">
                  <c:v>sept. </c:v>
                </c:pt>
                <c:pt idx="249">
                  <c:v>oct. </c:v>
                </c:pt>
                <c:pt idx="250">
                  <c:v>nov. </c:v>
                </c:pt>
                <c:pt idx="251">
                  <c:v>déc. </c:v>
                </c:pt>
                <c:pt idx="252">
                  <c:v>janv. </c:v>
                </c:pt>
                <c:pt idx="253">
                  <c:v>févr. </c:v>
                </c:pt>
                <c:pt idx="254">
                  <c:v>mars </c:v>
                </c:pt>
                <c:pt idx="255">
                  <c:v>avr. </c:v>
                </c:pt>
                <c:pt idx="256">
                  <c:v>mai </c:v>
                </c:pt>
                <c:pt idx="257">
                  <c:v>juin </c:v>
                </c:pt>
                <c:pt idx="258">
                  <c:v>juill. </c:v>
                </c:pt>
                <c:pt idx="259">
                  <c:v>août </c:v>
                </c:pt>
                <c:pt idx="260">
                  <c:v>sept. </c:v>
                </c:pt>
                <c:pt idx="261">
                  <c:v>oct. </c:v>
                </c:pt>
                <c:pt idx="262">
                  <c:v>nov. </c:v>
                </c:pt>
                <c:pt idx="263">
                  <c:v>déc. </c:v>
                </c:pt>
                <c:pt idx="264">
                  <c:v>janv. </c:v>
                </c:pt>
                <c:pt idx="265">
                  <c:v>févr. </c:v>
                </c:pt>
                <c:pt idx="266">
                  <c:v>mars </c:v>
                </c:pt>
                <c:pt idx="267">
                  <c:v>avr. </c:v>
                </c:pt>
                <c:pt idx="268">
                  <c:v>mai </c:v>
                </c:pt>
                <c:pt idx="269">
                  <c:v>juin </c:v>
                </c:pt>
                <c:pt idx="270">
                  <c:v>juill. </c:v>
                </c:pt>
                <c:pt idx="271">
                  <c:v>août </c:v>
                </c:pt>
                <c:pt idx="272">
                  <c:v>sept. </c:v>
                </c:pt>
                <c:pt idx="273">
                  <c:v>oct. </c:v>
                </c:pt>
                <c:pt idx="274">
                  <c:v>nov. </c:v>
                </c:pt>
                <c:pt idx="275">
                  <c:v>déc. </c:v>
                </c:pt>
                <c:pt idx="276">
                  <c:v>janv. </c:v>
                </c:pt>
                <c:pt idx="277">
                  <c:v>févr. </c:v>
                </c:pt>
                <c:pt idx="278">
                  <c:v>mars </c:v>
                </c:pt>
                <c:pt idx="279">
                  <c:v>avr. </c:v>
                </c:pt>
                <c:pt idx="280">
                  <c:v>mai </c:v>
                </c:pt>
                <c:pt idx="281">
                  <c:v>juin </c:v>
                </c:pt>
                <c:pt idx="282">
                  <c:v>juill. </c:v>
                </c:pt>
                <c:pt idx="283">
                  <c:v>août </c:v>
                </c:pt>
                <c:pt idx="284">
                  <c:v>sept. </c:v>
                </c:pt>
                <c:pt idx="285">
                  <c:v>oct. </c:v>
                </c:pt>
                <c:pt idx="286">
                  <c:v>nov. </c:v>
                </c:pt>
                <c:pt idx="287">
                  <c:v>déc. </c:v>
                </c:pt>
                <c:pt idx="288">
                  <c:v>janv. </c:v>
                </c:pt>
                <c:pt idx="289">
                  <c:v>févr. </c:v>
                </c:pt>
                <c:pt idx="290">
                  <c:v>mars </c:v>
                </c:pt>
                <c:pt idx="291">
                  <c:v>avr. </c:v>
                </c:pt>
                <c:pt idx="292">
                  <c:v>mai </c:v>
                </c:pt>
                <c:pt idx="293">
                  <c:v>juin </c:v>
                </c:pt>
                <c:pt idx="294">
                  <c:v>juill. </c:v>
                </c:pt>
                <c:pt idx="295">
                  <c:v>août </c:v>
                </c:pt>
                <c:pt idx="296">
                  <c:v>sept. </c:v>
                </c:pt>
              </c:strCache>
            </c:strRef>
          </c:cat>
          <c:val>
            <c:numRef>
              <c:f>Description!$C$2:$C$298</c:f>
              <c:numCache>
                <c:formatCode>General</c:formatCode>
                <c:ptCount val="297"/>
                <c:pt idx="0">
                  <c:v>5.3211909999999998</c:v>
                </c:pt>
                <c:pt idx="1">
                  <c:v>5.4370900000000004</c:v>
                </c:pt>
                <c:pt idx="2">
                  <c:v>5.879264</c:v>
                </c:pt>
                <c:pt idx="3">
                  <c:v>4.7694239999999999</c:v>
                </c:pt>
                <c:pt idx="4">
                  <c:v>5.9865159999999999</c:v>
                </c:pt>
                <c:pt idx="5">
                  <c:v>6.2047030000000003</c:v>
                </c:pt>
                <c:pt idx="6">
                  <c:v>5.7374479999999997</c:v>
                </c:pt>
                <c:pt idx="7">
                  <c:v>6.2198869999999999</c:v>
                </c:pt>
                <c:pt idx="8">
                  <c:v>5.4434550000000002</c:v>
                </c:pt>
                <c:pt idx="9">
                  <c:v>5.8928149999999997</c:v>
                </c:pt>
                <c:pt idx="10">
                  <c:v>5.7481999999999998</c:v>
                </c:pt>
                <c:pt idx="11">
                  <c:v>5.0580439999999998</c:v>
                </c:pt>
                <c:pt idx="12">
                  <c:v>5.1418020000000002</c:v>
                </c:pt>
                <c:pt idx="13">
                  <c:v>4.447247</c:v>
                </c:pt>
                <c:pt idx="14">
                  <c:v>4.994319</c:v>
                </c:pt>
                <c:pt idx="15">
                  <c:v>4.7936389999999998</c:v>
                </c:pt>
                <c:pt idx="16">
                  <c:v>5.1895810000000004</c:v>
                </c:pt>
                <c:pt idx="17">
                  <c:v>4.9261239999999997</c:v>
                </c:pt>
                <c:pt idx="18">
                  <c:v>4.9512390000000002</c:v>
                </c:pt>
                <c:pt idx="19">
                  <c:v>5.5568479999999996</c:v>
                </c:pt>
                <c:pt idx="20">
                  <c:v>4.8990669999999996</c:v>
                </c:pt>
                <c:pt idx="21">
                  <c:v>5.8084300000000004</c:v>
                </c:pt>
                <c:pt idx="22">
                  <c:v>5.4182889999999997</c:v>
                </c:pt>
                <c:pt idx="23">
                  <c:v>4.7026870000000001</c:v>
                </c:pt>
                <c:pt idx="24">
                  <c:v>4.8318130000000004</c:v>
                </c:pt>
                <c:pt idx="25">
                  <c:v>4.9301139999999997</c:v>
                </c:pt>
                <c:pt idx="26">
                  <c:v>5.0459990000000001</c:v>
                </c:pt>
                <c:pt idx="27">
                  <c:v>5.4373480000000001</c:v>
                </c:pt>
                <c:pt idx="28">
                  <c:v>5.574338</c:v>
                </c:pt>
                <c:pt idx="29">
                  <c:v>5.4707249999999998</c:v>
                </c:pt>
                <c:pt idx="30">
                  <c:v>6.2563610000000001</c:v>
                </c:pt>
                <c:pt idx="31">
                  <c:v>6.1659420000000003</c:v>
                </c:pt>
                <c:pt idx="32">
                  <c:v>5.915324</c:v>
                </c:pt>
                <c:pt idx="33">
                  <c:v>6.539021</c:v>
                </c:pt>
                <c:pt idx="34">
                  <c:v>6.5312869999999998</c:v>
                </c:pt>
                <c:pt idx="35">
                  <c:v>6.8263980000000002</c:v>
                </c:pt>
                <c:pt idx="36">
                  <c:v>6.3499629999999998</c:v>
                </c:pt>
                <c:pt idx="37">
                  <c:v>6.0819989999999997</c:v>
                </c:pt>
                <c:pt idx="38">
                  <c:v>6.4925800000000002</c:v>
                </c:pt>
                <c:pt idx="39">
                  <c:v>6.6757390000000001</c:v>
                </c:pt>
                <c:pt idx="40">
                  <c:v>6.7142210000000002</c:v>
                </c:pt>
                <c:pt idx="41">
                  <c:v>7.1204090000000004</c:v>
                </c:pt>
                <c:pt idx="42">
                  <c:v>7.0192220000000001</c:v>
                </c:pt>
                <c:pt idx="43">
                  <c:v>7.070703</c:v>
                </c:pt>
                <c:pt idx="44">
                  <c:v>7.5827150000000003</c:v>
                </c:pt>
                <c:pt idx="45">
                  <c:v>8.2632820000000002</c:v>
                </c:pt>
                <c:pt idx="46">
                  <c:v>7.3175270000000001</c:v>
                </c:pt>
                <c:pt idx="47">
                  <c:v>8.1127640000000003</c:v>
                </c:pt>
                <c:pt idx="48">
                  <c:v>7.6545230000000002</c:v>
                </c:pt>
                <c:pt idx="49">
                  <c:v>7.359388</c:v>
                </c:pt>
                <c:pt idx="50">
                  <c:v>8.5473049999999997</c:v>
                </c:pt>
                <c:pt idx="51">
                  <c:v>8.0724660000000004</c:v>
                </c:pt>
                <c:pt idx="52">
                  <c:v>7.7711449999999997</c:v>
                </c:pt>
                <c:pt idx="53">
                  <c:v>8.5570430000000002</c:v>
                </c:pt>
                <c:pt idx="54">
                  <c:v>8.9844729999999995</c:v>
                </c:pt>
                <c:pt idx="55">
                  <c:v>8.6575620000000004</c:v>
                </c:pt>
                <c:pt idx="56">
                  <c:v>9.1559399999999993</c:v>
                </c:pt>
                <c:pt idx="57">
                  <c:v>9.3762640000000008</c:v>
                </c:pt>
                <c:pt idx="58">
                  <c:v>10.17313</c:v>
                </c:pt>
                <c:pt idx="59">
                  <c:v>9.5950690000000005</c:v>
                </c:pt>
                <c:pt idx="60">
                  <c:v>8.5429980000000008</c:v>
                </c:pt>
                <c:pt idx="61">
                  <c:v>8.6818399999999993</c:v>
                </c:pt>
                <c:pt idx="62">
                  <c:v>9.9665590000000002</c:v>
                </c:pt>
                <c:pt idx="63">
                  <c:v>9.7138150000000003</c:v>
                </c:pt>
                <c:pt idx="64">
                  <c:v>9.7912199999999991</c:v>
                </c:pt>
                <c:pt idx="65">
                  <c:v>9.8204150000000006</c:v>
                </c:pt>
                <c:pt idx="66">
                  <c:v>9.74512</c:v>
                </c:pt>
                <c:pt idx="67">
                  <c:v>10.46997</c:v>
                </c:pt>
                <c:pt idx="68">
                  <c:v>10.453340000000001</c:v>
                </c:pt>
                <c:pt idx="69">
                  <c:v>10.06837</c:v>
                </c:pt>
                <c:pt idx="70">
                  <c:v>11.116759999999999</c:v>
                </c:pt>
                <c:pt idx="71">
                  <c:v>10.079219999999999</c:v>
                </c:pt>
                <c:pt idx="72">
                  <c:v>10.01384</c:v>
                </c:pt>
                <c:pt idx="73">
                  <c:v>9.3971979999999995</c:v>
                </c:pt>
                <c:pt idx="74">
                  <c:v>10.43572</c:v>
                </c:pt>
                <c:pt idx="75">
                  <c:v>10.317920000000001</c:v>
                </c:pt>
                <c:pt idx="76">
                  <c:v>11.783469999999999</c:v>
                </c:pt>
                <c:pt idx="77">
                  <c:v>11.15049</c:v>
                </c:pt>
                <c:pt idx="78">
                  <c:v>10.67182</c:v>
                </c:pt>
                <c:pt idx="79">
                  <c:v>11.60641</c:v>
                </c:pt>
                <c:pt idx="80">
                  <c:v>11.36417</c:v>
                </c:pt>
                <c:pt idx="81">
                  <c:v>12.32057</c:v>
                </c:pt>
                <c:pt idx="82">
                  <c:v>12.12914</c:v>
                </c:pt>
                <c:pt idx="83">
                  <c:v>11.49837</c:v>
                </c:pt>
                <c:pt idx="84">
                  <c:v>11.38491</c:v>
                </c:pt>
                <c:pt idx="85">
                  <c:v>11.03097</c:v>
                </c:pt>
                <c:pt idx="86">
                  <c:v>12.15931</c:v>
                </c:pt>
                <c:pt idx="87">
                  <c:v>12.083740000000001</c:v>
                </c:pt>
                <c:pt idx="88">
                  <c:v>12.895440000000001</c:v>
                </c:pt>
                <c:pt idx="89">
                  <c:v>12.9589</c:v>
                </c:pt>
                <c:pt idx="90">
                  <c:v>13.22186</c:v>
                </c:pt>
                <c:pt idx="91">
                  <c:v>13.97662</c:v>
                </c:pt>
                <c:pt idx="92">
                  <c:v>13.16297</c:v>
                </c:pt>
                <c:pt idx="93">
                  <c:v>15.614879999999999</c:v>
                </c:pt>
                <c:pt idx="94">
                  <c:v>15.620240000000001</c:v>
                </c:pt>
                <c:pt idx="95">
                  <c:v>13.69422</c:v>
                </c:pt>
                <c:pt idx="96">
                  <c:v>14.88034</c:v>
                </c:pt>
                <c:pt idx="97">
                  <c:v>15.15171</c:v>
                </c:pt>
                <c:pt idx="98">
                  <c:v>15.41389</c:v>
                </c:pt>
                <c:pt idx="99">
                  <c:v>16.326899999999998</c:v>
                </c:pt>
                <c:pt idx="100">
                  <c:v>17.285720000000001</c:v>
                </c:pt>
                <c:pt idx="101">
                  <c:v>17.240929999999999</c:v>
                </c:pt>
                <c:pt idx="102">
                  <c:v>18.879860000000001</c:v>
                </c:pt>
                <c:pt idx="103">
                  <c:v>16.249110000000002</c:v>
                </c:pt>
                <c:pt idx="104">
                  <c:v>17.132470000000001</c:v>
                </c:pt>
                <c:pt idx="105">
                  <c:v>14.90466</c:v>
                </c:pt>
                <c:pt idx="106">
                  <c:v>13.73151</c:v>
                </c:pt>
                <c:pt idx="107">
                  <c:v>13.48418</c:v>
                </c:pt>
                <c:pt idx="108">
                  <c:v>11.519360000000001</c:v>
                </c:pt>
                <c:pt idx="109">
                  <c:v>10.74573</c:v>
                </c:pt>
                <c:pt idx="110">
                  <c:v>11.524850000000001</c:v>
                </c:pt>
                <c:pt idx="111">
                  <c:v>11.593070000000001</c:v>
                </c:pt>
                <c:pt idx="112">
                  <c:v>11.27078</c:v>
                </c:pt>
                <c:pt idx="113">
                  <c:v>12.58967</c:v>
                </c:pt>
                <c:pt idx="114">
                  <c:v>13.44434</c:v>
                </c:pt>
                <c:pt idx="115">
                  <c:v>12.92205</c:v>
                </c:pt>
                <c:pt idx="116">
                  <c:v>15.164540000000001</c:v>
                </c:pt>
                <c:pt idx="117">
                  <c:v>16.25685</c:v>
                </c:pt>
                <c:pt idx="118">
                  <c:v>16.13447</c:v>
                </c:pt>
                <c:pt idx="119">
                  <c:v>15.8817</c:v>
                </c:pt>
                <c:pt idx="120">
                  <c:v>14.015510000000001</c:v>
                </c:pt>
                <c:pt idx="121">
                  <c:v>13.53327</c:v>
                </c:pt>
                <c:pt idx="122">
                  <c:v>16.439</c:v>
                </c:pt>
                <c:pt idx="123">
                  <c:v>15.87768</c:v>
                </c:pt>
                <c:pt idx="124">
                  <c:v>14.999499999999999</c:v>
                </c:pt>
                <c:pt idx="125">
                  <c:v>15.326790000000001</c:v>
                </c:pt>
                <c:pt idx="126">
                  <c:v>16.426839999999999</c:v>
                </c:pt>
                <c:pt idx="127">
                  <c:v>15.66982</c:v>
                </c:pt>
                <c:pt idx="128">
                  <c:v>17.207350000000002</c:v>
                </c:pt>
                <c:pt idx="129">
                  <c:v>17.286619999999999</c:v>
                </c:pt>
                <c:pt idx="130">
                  <c:v>18.87041</c:v>
                </c:pt>
                <c:pt idx="131">
                  <c:v>18.078600000000002</c:v>
                </c:pt>
                <c:pt idx="132">
                  <c:v>15.58704</c:v>
                </c:pt>
                <c:pt idx="133">
                  <c:v>16.682469999999999</c:v>
                </c:pt>
                <c:pt idx="134">
                  <c:v>18.733889999999999</c:v>
                </c:pt>
                <c:pt idx="135">
                  <c:v>18.351579999999998</c:v>
                </c:pt>
                <c:pt idx="136">
                  <c:v>19.152930000000001</c:v>
                </c:pt>
                <c:pt idx="137">
                  <c:v>19.51793</c:v>
                </c:pt>
                <c:pt idx="138">
                  <c:v>21.05387</c:v>
                </c:pt>
                <c:pt idx="139">
                  <c:v>21.552199999999999</c:v>
                </c:pt>
                <c:pt idx="140">
                  <c:v>20.68394</c:v>
                </c:pt>
                <c:pt idx="141">
                  <c:v>21.02028</c:v>
                </c:pt>
                <c:pt idx="142">
                  <c:v>21.696750000000002</c:v>
                </c:pt>
                <c:pt idx="143">
                  <c:v>20.259640000000001</c:v>
                </c:pt>
                <c:pt idx="144">
                  <c:v>19.855029999999999</c:v>
                </c:pt>
                <c:pt idx="145">
                  <c:v>19.204840000000001</c:v>
                </c:pt>
                <c:pt idx="146">
                  <c:v>21.904209999999999</c:v>
                </c:pt>
                <c:pt idx="147">
                  <c:v>19.441649999999999</c:v>
                </c:pt>
                <c:pt idx="148">
                  <c:v>20.674769999999999</c:v>
                </c:pt>
                <c:pt idx="149">
                  <c:v>19.847090000000001</c:v>
                </c:pt>
                <c:pt idx="150">
                  <c:v>21.101140000000001</c:v>
                </c:pt>
                <c:pt idx="151">
                  <c:v>22.624140000000001</c:v>
                </c:pt>
                <c:pt idx="152">
                  <c:v>20.02495</c:v>
                </c:pt>
                <c:pt idx="153">
                  <c:v>22.819839999999999</c:v>
                </c:pt>
                <c:pt idx="154">
                  <c:v>23.640609999999999</c:v>
                </c:pt>
                <c:pt idx="155">
                  <c:v>19.239280000000001</c:v>
                </c:pt>
                <c:pt idx="156">
                  <c:v>19.840730000000001</c:v>
                </c:pt>
                <c:pt idx="157">
                  <c:v>18.452259999999999</c:v>
                </c:pt>
                <c:pt idx="158">
                  <c:v>18.646329999999999</c:v>
                </c:pt>
                <c:pt idx="159">
                  <c:v>19.28163</c:v>
                </c:pt>
                <c:pt idx="160">
                  <c:v>19.80031</c:v>
                </c:pt>
                <c:pt idx="161">
                  <c:v>17.367830000000001</c:v>
                </c:pt>
                <c:pt idx="162">
                  <c:v>20.09507</c:v>
                </c:pt>
                <c:pt idx="163">
                  <c:v>19.591349999999998</c:v>
                </c:pt>
                <c:pt idx="164">
                  <c:v>19.716719999999999</c:v>
                </c:pt>
                <c:pt idx="165">
                  <c:v>21.020900000000001</c:v>
                </c:pt>
                <c:pt idx="166">
                  <c:v>20.310230000000001</c:v>
                </c:pt>
                <c:pt idx="167">
                  <c:v>18.36749</c:v>
                </c:pt>
                <c:pt idx="168">
                  <c:v>19.271059999999999</c:v>
                </c:pt>
                <c:pt idx="169">
                  <c:v>18.066500000000001</c:v>
                </c:pt>
                <c:pt idx="170">
                  <c:v>17.844470000000001</c:v>
                </c:pt>
                <c:pt idx="171">
                  <c:v>18.83653</c:v>
                </c:pt>
                <c:pt idx="172">
                  <c:v>19.60924</c:v>
                </c:pt>
                <c:pt idx="173">
                  <c:v>19.02272</c:v>
                </c:pt>
                <c:pt idx="174">
                  <c:v>20.504370000000002</c:v>
                </c:pt>
                <c:pt idx="175">
                  <c:v>18.780619999999999</c:v>
                </c:pt>
                <c:pt idx="176">
                  <c:v>20.513739999999999</c:v>
                </c:pt>
                <c:pt idx="177">
                  <c:v>19.634429999999998</c:v>
                </c:pt>
                <c:pt idx="178">
                  <c:v>18.579560000000001</c:v>
                </c:pt>
                <c:pt idx="179">
                  <c:v>17.398869999999999</c:v>
                </c:pt>
                <c:pt idx="180">
                  <c:v>16.711970000000001</c:v>
                </c:pt>
                <c:pt idx="181">
                  <c:v>15.538399999999999</c:v>
                </c:pt>
                <c:pt idx="182">
                  <c:v>16.353819999999999</c:v>
                </c:pt>
                <c:pt idx="183">
                  <c:v>17.067</c:v>
                </c:pt>
                <c:pt idx="184">
                  <c:v>16.529990000000002</c:v>
                </c:pt>
                <c:pt idx="185">
                  <c:v>17.444849999999999</c:v>
                </c:pt>
                <c:pt idx="186">
                  <c:v>17.819769999999998</c:v>
                </c:pt>
                <c:pt idx="187">
                  <c:v>15.89893</c:v>
                </c:pt>
                <c:pt idx="188">
                  <c:v>17.060230000000001</c:v>
                </c:pt>
                <c:pt idx="189">
                  <c:v>17.489999999999998</c:v>
                </c:pt>
                <c:pt idx="190">
                  <c:v>16.90401</c:v>
                </c:pt>
                <c:pt idx="191">
                  <c:v>15.802490000000001</c:v>
                </c:pt>
                <c:pt idx="192">
                  <c:v>14.10927</c:v>
                </c:pt>
                <c:pt idx="193">
                  <c:v>14.65401</c:v>
                </c:pt>
                <c:pt idx="194">
                  <c:v>15.31202</c:v>
                </c:pt>
                <c:pt idx="195">
                  <c:v>15.21078</c:v>
                </c:pt>
                <c:pt idx="196">
                  <c:v>14.9963</c:v>
                </c:pt>
                <c:pt idx="197">
                  <c:v>16.35558</c:v>
                </c:pt>
                <c:pt idx="198">
                  <c:v>15.69378</c:v>
                </c:pt>
                <c:pt idx="199">
                  <c:v>16.964490000000001</c:v>
                </c:pt>
                <c:pt idx="200">
                  <c:v>16.741309999999999</c:v>
                </c:pt>
                <c:pt idx="201">
                  <c:v>16.5596</c:v>
                </c:pt>
                <c:pt idx="202">
                  <c:v>16.942440000000001</c:v>
                </c:pt>
                <c:pt idx="203">
                  <c:v>15.7347</c:v>
                </c:pt>
                <c:pt idx="204">
                  <c:v>15.993830000000001</c:v>
                </c:pt>
                <c:pt idx="205">
                  <c:v>14.85041</c:v>
                </c:pt>
                <c:pt idx="206">
                  <c:v>17.241949999999999</c:v>
                </c:pt>
                <c:pt idx="207">
                  <c:v>15.26186</c:v>
                </c:pt>
                <c:pt idx="208">
                  <c:v>19.566410000000001</c:v>
                </c:pt>
                <c:pt idx="209">
                  <c:v>17.512930000000001</c:v>
                </c:pt>
                <c:pt idx="210">
                  <c:v>23.452490000000001</c:v>
                </c:pt>
                <c:pt idx="211">
                  <c:v>20.785599999999999</c:v>
                </c:pt>
                <c:pt idx="212">
                  <c:v>20.662430000000001</c:v>
                </c:pt>
                <c:pt idx="213">
                  <c:v>18.642869999999998</c:v>
                </c:pt>
                <c:pt idx="214">
                  <c:v>19.121980000000001</c:v>
                </c:pt>
                <c:pt idx="215">
                  <c:v>18.189229999999998</c:v>
                </c:pt>
                <c:pt idx="216">
                  <c:v>19.329149999999998</c:v>
                </c:pt>
                <c:pt idx="217">
                  <c:v>17.90606</c:v>
                </c:pt>
                <c:pt idx="218">
                  <c:v>18.449960000000001</c:v>
                </c:pt>
                <c:pt idx="219">
                  <c:v>18.00103</c:v>
                </c:pt>
                <c:pt idx="220">
                  <c:v>19.735880000000002</c:v>
                </c:pt>
                <c:pt idx="221">
                  <c:v>19.204989999999999</c:v>
                </c:pt>
                <c:pt idx="222">
                  <c:v>18.64649</c:v>
                </c:pt>
                <c:pt idx="223">
                  <c:v>19.60106</c:v>
                </c:pt>
                <c:pt idx="224">
                  <c:v>18.024429999999999</c:v>
                </c:pt>
                <c:pt idx="225">
                  <c:v>20.562660000000001</c:v>
                </c:pt>
                <c:pt idx="226">
                  <c:v>20.77148</c:v>
                </c:pt>
                <c:pt idx="227">
                  <c:v>16.801639999999999</c:v>
                </c:pt>
                <c:pt idx="228">
                  <c:v>18.5867</c:v>
                </c:pt>
                <c:pt idx="229">
                  <c:v>16.67962</c:v>
                </c:pt>
                <c:pt idx="230">
                  <c:v>17.00919</c:v>
                </c:pt>
                <c:pt idx="231">
                  <c:v>17.709949999999999</c:v>
                </c:pt>
                <c:pt idx="232">
                  <c:v>18.562239999999999</c:v>
                </c:pt>
                <c:pt idx="233">
                  <c:v>16.42464</c:v>
                </c:pt>
                <c:pt idx="234">
                  <c:v>18.40925</c:v>
                </c:pt>
                <c:pt idx="235">
                  <c:v>17.533000000000001</c:v>
                </c:pt>
                <c:pt idx="236">
                  <c:v>17.715579999999999</c:v>
                </c:pt>
                <c:pt idx="237">
                  <c:v>19.483979999999999</c:v>
                </c:pt>
                <c:pt idx="238">
                  <c:v>17.714369999999999</c:v>
                </c:pt>
                <c:pt idx="239">
                  <c:v>17.893190000000001</c:v>
                </c:pt>
                <c:pt idx="240">
                  <c:v>17.261749999999999</c:v>
                </c:pt>
                <c:pt idx="241">
                  <c:v>14.296110000000001</c:v>
                </c:pt>
                <c:pt idx="242">
                  <c:v>14.94666</c:v>
                </c:pt>
                <c:pt idx="243">
                  <c:v>15.04491</c:v>
                </c:pt>
                <c:pt idx="244">
                  <c:v>14.348610000000001</c:v>
                </c:pt>
                <c:pt idx="245">
                  <c:v>16.027719999999999</c:v>
                </c:pt>
                <c:pt idx="246">
                  <c:v>18.09994</c:v>
                </c:pt>
                <c:pt idx="247">
                  <c:v>17.250779999999999</c:v>
                </c:pt>
                <c:pt idx="248">
                  <c:v>17.121189999999999</c:v>
                </c:pt>
                <c:pt idx="249">
                  <c:v>18.468340000000001</c:v>
                </c:pt>
                <c:pt idx="250">
                  <c:v>20.695959999999999</c:v>
                </c:pt>
                <c:pt idx="251">
                  <c:v>19.574950000000001</c:v>
                </c:pt>
                <c:pt idx="252">
                  <c:v>18.09431</c:v>
                </c:pt>
                <c:pt idx="253">
                  <c:v>18.722349999999999</c:v>
                </c:pt>
                <c:pt idx="254">
                  <c:v>21.328949999999999</c:v>
                </c:pt>
                <c:pt idx="255">
                  <c:v>19.80613</c:v>
                </c:pt>
                <c:pt idx="256">
                  <c:v>20.12041</c:v>
                </c:pt>
                <c:pt idx="257">
                  <c:v>21.465260000000001</c:v>
                </c:pt>
                <c:pt idx="258">
                  <c:v>20.04731</c:v>
                </c:pt>
                <c:pt idx="259">
                  <c:v>20.138500000000001</c:v>
                </c:pt>
                <c:pt idx="260">
                  <c:v>20.62839</c:v>
                </c:pt>
                <c:pt idx="261">
                  <c:v>20.631789999999999</c:v>
                </c:pt>
                <c:pt idx="262">
                  <c:v>23.541869999999999</c:v>
                </c:pt>
                <c:pt idx="263">
                  <c:v>23.17764</c:v>
                </c:pt>
                <c:pt idx="264">
                  <c:v>21.11158</c:v>
                </c:pt>
                <c:pt idx="265">
                  <c:v>22.688960000000002</c:v>
                </c:pt>
                <c:pt idx="266">
                  <c:v>26.041060000000002</c:v>
                </c:pt>
                <c:pt idx="267">
                  <c:v>22.7041</c:v>
                </c:pt>
                <c:pt idx="268">
                  <c:v>24.70571</c:v>
                </c:pt>
                <c:pt idx="269">
                  <c:v>25.340990000000001</c:v>
                </c:pt>
                <c:pt idx="270">
                  <c:v>23.445810000000002</c:v>
                </c:pt>
                <c:pt idx="271">
                  <c:v>26.81906</c:v>
                </c:pt>
                <c:pt idx="272">
                  <c:v>24.865749999999998</c:v>
                </c:pt>
                <c:pt idx="273">
                  <c:v>23.878990000000002</c:v>
                </c:pt>
                <c:pt idx="274">
                  <c:v>24.48875</c:v>
                </c:pt>
                <c:pt idx="275">
                  <c:v>23.058959999999999</c:v>
                </c:pt>
                <c:pt idx="276">
                  <c:v>24.732710000000001</c:v>
                </c:pt>
                <c:pt idx="277">
                  <c:v>20.871870000000001</c:v>
                </c:pt>
                <c:pt idx="278">
                  <c:v>23.19378</c:v>
                </c:pt>
                <c:pt idx="279">
                  <c:v>20.529910000000001</c:v>
                </c:pt>
                <c:pt idx="280">
                  <c:v>24.367010000000001</c:v>
                </c:pt>
                <c:pt idx="281">
                  <c:v>22.183499999999999</c:v>
                </c:pt>
                <c:pt idx="282">
                  <c:v>22.96828</c:v>
                </c:pt>
                <c:pt idx="283">
                  <c:v>23.579519999999999</c:v>
                </c:pt>
                <c:pt idx="284">
                  <c:v>23.606089999999998</c:v>
                </c:pt>
                <c:pt idx="285">
                  <c:v>24.17409</c:v>
                </c:pt>
                <c:pt idx="286">
                  <c:v>22.936640000000001</c:v>
                </c:pt>
                <c:pt idx="287">
                  <c:v>21.711079999999999</c:v>
                </c:pt>
                <c:pt idx="288">
                  <c:v>22.913599999999999</c:v>
                </c:pt>
                <c:pt idx="289">
                  <c:v>23.06568</c:v>
                </c:pt>
                <c:pt idx="290">
                  <c:v>22.88401</c:v>
                </c:pt>
                <c:pt idx="291">
                  <c:v>22.685099999999998</c:v>
                </c:pt>
                <c:pt idx="292">
                  <c:v>24.958079999999999</c:v>
                </c:pt>
                <c:pt idx="293">
                  <c:v>22.601939999999999</c:v>
                </c:pt>
                <c:pt idx="294">
                  <c:v>25.257090000000002</c:v>
                </c:pt>
                <c:pt idx="295">
                  <c:v>23.587319999999998</c:v>
                </c:pt>
                <c:pt idx="296">
                  <c:v>23.497260000000001</c:v>
                </c:pt>
              </c:numCache>
            </c:numRef>
          </c:val>
          <c:smooth val="0"/>
          <c:extLst>
            <c:ext xmlns:c16="http://schemas.microsoft.com/office/drawing/2014/chart" uri="{C3380CC4-5D6E-409C-BE32-E72D297353CC}">
              <c16:uniqueId val="{00000000-0229-429D-9CD3-B398CDCBB537}"/>
            </c:ext>
          </c:extLst>
        </c:ser>
        <c:ser>
          <c:idx val="1"/>
          <c:order val="1"/>
          <c:tx>
            <c:v>Série ajustée</c:v>
          </c:tx>
          <c:spPr>
            <a:ln w="28575" cap="rnd">
              <a:solidFill>
                <a:schemeClr val="accent2"/>
              </a:solidFill>
              <a:round/>
            </a:ln>
            <a:effectLst/>
          </c:spPr>
          <c:marker>
            <c:symbol val="none"/>
          </c:marker>
          <c:cat>
            <c:strRef>
              <c:f>Description!$B$2:$B$298</c:f>
              <c:strCache>
                <c:ptCount val="297"/>
                <c:pt idx="0">
                  <c:v>janv. </c:v>
                </c:pt>
                <c:pt idx="1">
                  <c:v>févr. </c:v>
                </c:pt>
                <c:pt idx="2">
                  <c:v>mars </c:v>
                </c:pt>
                <c:pt idx="3">
                  <c:v>avr. </c:v>
                </c:pt>
                <c:pt idx="4">
                  <c:v>mai </c:v>
                </c:pt>
                <c:pt idx="5">
                  <c:v>juin </c:v>
                </c:pt>
                <c:pt idx="6">
                  <c:v>juill. </c:v>
                </c:pt>
                <c:pt idx="7">
                  <c:v>août </c:v>
                </c:pt>
                <c:pt idx="8">
                  <c:v>sept. </c:v>
                </c:pt>
                <c:pt idx="9">
                  <c:v>oct. </c:v>
                </c:pt>
                <c:pt idx="10">
                  <c:v>nov. </c:v>
                </c:pt>
                <c:pt idx="11">
                  <c:v>déc. </c:v>
                </c:pt>
                <c:pt idx="12">
                  <c:v>janv. </c:v>
                </c:pt>
                <c:pt idx="13">
                  <c:v>févr. </c:v>
                </c:pt>
                <c:pt idx="14">
                  <c:v>mars </c:v>
                </c:pt>
                <c:pt idx="15">
                  <c:v>avr. </c:v>
                </c:pt>
                <c:pt idx="16">
                  <c:v>mai </c:v>
                </c:pt>
                <c:pt idx="17">
                  <c:v>juin </c:v>
                </c:pt>
                <c:pt idx="18">
                  <c:v>juill. </c:v>
                </c:pt>
                <c:pt idx="19">
                  <c:v>août </c:v>
                </c:pt>
                <c:pt idx="20">
                  <c:v>sept. </c:v>
                </c:pt>
                <c:pt idx="21">
                  <c:v>oct. </c:v>
                </c:pt>
                <c:pt idx="22">
                  <c:v>nov. </c:v>
                </c:pt>
                <c:pt idx="23">
                  <c:v>déc. </c:v>
                </c:pt>
                <c:pt idx="24">
                  <c:v>janv. </c:v>
                </c:pt>
                <c:pt idx="25">
                  <c:v>févr. </c:v>
                </c:pt>
                <c:pt idx="26">
                  <c:v>mars </c:v>
                </c:pt>
                <c:pt idx="27">
                  <c:v>avr. </c:v>
                </c:pt>
                <c:pt idx="28">
                  <c:v>mai </c:v>
                </c:pt>
                <c:pt idx="29">
                  <c:v>juin </c:v>
                </c:pt>
                <c:pt idx="30">
                  <c:v>juill. </c:v>
                </c:pt>
                <c:pt idx="31">
                  <c:v>août </c:v>
                </c:pt>
                <c:pt idx="32">
                  <c:v>sept. </c:v>
                </c:pt>
                <c:pt idx="33">
                  <c:v>oct. </c:v>
                </c:pt>
                <c:pt idx="34">
                  <c:v>nov. </c:v>
                </c:pt>
                <c:pt idx="35">
                  <c:v>déc. </c:v>
                </c:pt>
                <c:pt idx="36">
                  <c:v>janv. </c:v>
                </c:pt>
                <c:pt idx="37">
                  <c:v>févr. </c:v>
                </c:pt>
                <c:pt idx="38">
                  <c:v>mars </c:v>
                </c:pt>
                <c:pt idx="39">
                  <c:v>avr. </c:v>
                </c:pt>
                <c:pt idx="40">
                  <c:v>mai </c:v>
                </c:pt>
                <c:pt idx="41">
                  <c:v>juin </c:v>
                </c:pt>
                <c:pt idx="42">
                  <c:v>juill. </c:v>
                </c:pt>
                <c:pt idx="43">
                  <c:v>août </c:v>
                </c:pt>
                <c:pt idx="44">
                  <c:v>sept. </c:v>
                </c:pt>
                <c:pt idx="45">
                  <c:v>oct. </c:v>
                </c:pt>
                <c:pt idx="46">
                  <c:v>nov. </c:v>
                </c:pt>
                <c:pt idx="47">
                  <c:v>déc. </c:v>
                </c:pt>
                <c:pt idx="48">
                  <c:v>janv. </c:v>
                </c:pt>
                <c:pt idx="49">
                  <c:v>févr. </c:v>
                </c:pt>
                <c:pt idx="50">
                  <c:v>mars </c:v>
                </c:pt>
                <c:pt idx="51">
                  <c:v>avr. </c:v>
                </c:pt>
                <c:pt idx="52">
                  <c:v>mai </c:v>
                </c:pt>
                <c:pt idx="53">
                  <c:v>juin </c:v>
                </c:pt>
                <c:pt idx="54">
                  <c:v>juill. </c:v>
                </c:pt>
                <c:pt idx="55">
                  <c:v>août </c:v>
                </c:pt>
                <c:pt idx="56">
                  <c:v>sept. </c:v>
                </c:pt>
                <c:pt idx="57">
                  <c:v>oct. </c:v>
                </c:pt>
                <c:pt idx="58">
                  <c:v>nov. </c:v>
                </c:pt>
                <c:pt idx="59">
                  <c:v>déc. </c:v>
                </c:pt>
                <c:pt idx="60">
                  <c:v>janv. </c:v>
                </c:pt>
                <c:pt idx="61">
                  <c:v>févr. </c:v>
                </c:pt>
                <c:pt idx="62">
                  <c:v>mars </c:v>
                </c:pt>
                <c:pt idx="63">
                  <c:v>avr. </c:v>
                </c:pt>
                <c:pt idx="64">
                  <c:v>mai </c:v>
                </c:pt>
                <c:pt idx="65">
                  <c:v>juin </c:v>
                </c:pt>
                <c:pt idx="66">
                  <c:v>juill. </c:v>
                </c:pt>
                <c:pt idx="67">
                  <c:v>août </c:v>
                </c:pt>
                <c:pt idx="68">
                  <c:v>sept. </c:v>
                </c:pt>
                <c:pt idx="69">
                  <c:v>oct. </c:v>
                </c:pt>
                <c:pt idx="70">
                  <c:v>nov. </c:v>
                </c:pt>
                <c:pt idx="71">
                  <c:v>déc. </c:v>
                </c:pt>
                <c:pt idx="72">
                  <c:v>janv. </c:v>
                </c:pt>
                <c:pt idx="73">
                  <c:v>févr. </c:v>
                </c:pt>
                <c:pt idx="74">
                  <c:v>mars </c:v>
                </c:pt>
                <c:pt idx="75">
                  <c:v>avr. </c:v>
                </c:pt>
                <c:pt idx="76">
                  <c:v>mai </c:v>
                </c:pt>
                <c:pt idx="77">
                  <c:v>juin </c:v>
                </c:pt>
                <c:pt idx="78">
                  <c:v>juill. </c:v>
                </c:pt>
                <c:pt idx="79">
                  <c:v>août </c:v>
                </c:pt>
                <c:pt idx="80">
                  <c:v>sept. </c:v>
                </c:pt>
                <c:pt idx="81">
                  <c:v>oct. </c:v>
                </c:pt>
                <c:pt idx="82">
                  <c:v>nov. </c:v>
                </c:pt>
                <c:pt idx="83">
                  <c:v>déc. </c:v>
                </c:pt>
                <c:pt idx="84">
                  <c:v>janv. </c:v>
                </c:pt>
                <c:pt idx="85">
                  <c:v>févr. </c:v>
                </c:pt>
                <c:pt idx="86">
                  <c:v>mars </c:v>
                </c:pt>
                <c:pt idx="87">
                  <c:v>avr. </c:v>
                </c:pt>
                <c:pt idx="88">
                  <c:v>mai </c:v>
                </c:pt>
                <c:pt idx="89">
                  <c:v>juin </c:v>
                </c:pt>
                <c:pt idx="90">
                  <c:v>juill. </c:v>
                </c:pt>
                <c:pt idx="91">
                  <c:v>août </c:v>
                </c:pt>
                <c:pt idx="92">
                  <c:v>sept. </c:v>
                </c:pt>
                <c:pt idx="93">
                  <c:v>oct. </c:v>
                </c:pt>
                <c:pt idx="94">
                  <c:v>nov. </c:v>
                </c:pt>
                <c:pt idx="95">
                  <c:v>déc. </c:v>
                </c:pt>
                <c:pt idx="96">
                  <c:v>janv. </c:v>
                </c:pt>
                <c:pt idx="97">
                  <c:v>févr. </c:v>
                </c:pt>
                <c:pt idx="98">
                  <c:v>mars </c:v>
                </c:pt>
                <c:pt idx="99">
                  <c:v>avr. </c:v>
                </c:pt>
                <c:pt idx="100">
                  <c:v>mai </c:v>
                </c:pt>
                <c:pt idx="101">
                  <c:v>juin </c:v>
                </c:pt>
                <c:pt idx="102">
                  <c:v>juill. </c:v>
                </c:pt>
                <c:pt idx="103">
                  <c:v>août </c:v>
                </c:pt>
                <c:pt idx="104">
                  <c:v>sept. </c:v>
                </c:pt>
                <c:pt idx="105">
                  <c:v>oct. </c:v>
                </c:pt>
                <c:pt idx="106">
                  <c:v>nov. </c:v>
                </c:pt>
                <c:pt idx="107">
                  <c:v>déc. </c:v>
                </c:pt>
                <c:pt idx="108">
                  <c:v>janv. </c:v>
                </c:pt>
                <c:pt idx="109">
                  <c:v>févr. </c:v>
                </c:pt>
                <c:pt idx="110">
                  <c:v>mars </c:v>
                </c:pt>
                <c:pt idx="111">
                  <c:v>avr. </c:v>
                </c:pt>
                <c:pt idx="112">
                  <c:v>mai </c:v>
                </c:pt>
                <c:pt idx="113">
                  <c:v>juin </c:v>
                </c:pt>
                <c:pt idx="114">
                  <c:v>juill. </c:v>
                </c:pt>
                <c:pt idx="115">
                  <c:v>août </c:v>
                </c:pt>
                <c:pt idx="116">
                  <c:v>sept. </c:v>
                </c:pt>
                <c:pt idx="117">
                  <c:v>oct. </c:v>
                </c:pt>
                <c:pt idx="118">
                  <c:v>nov. </c:v>
                </c:pt>
                <c:pt idx="119">
                  <c:v>déc. </c:v>
                </c:pt>
                <c:pt idx="120">
                  <c:v>janv. </c:v>
                </c:pt>
                <c:pt idx="121">
                  <c:v>févr. </c:v>
                </c:pt>
                <c:pt idx="122">
                  <c:v>mars </c:v>
                </c:pt>
                <c:pt idx="123">
                  <c:v>avr. </c:v>
                </c:pt>
                <c:pt idx="124">
                  <c:v>mai </c:v>
                </c:pt>
                <c:pt idx="125">
                  <c:v>juin </c:v>
                </c:pt>
                <c:pt idx="126">
                  <c:v>juill. </c:v>
                </c:pt>
                <c:pt idx="127">
                  <c:v>août </c:v>
                </c:pt>
                <c:pt idx="128">
                  <c:v>sept. </c:v>
                </c:pt>
                <c:pt idx="129">
                  <c:v>oct. </c:v>
                </c:pt>
                <c:pt idx="130">
                  <c:v>nov. </c:v>
                </c:pt>
                <c:pt idx="131">
                  <c:v>déc. </c:v>
                </c:pt>
                <c:pt idx="132">
                  <c:v>janv. </c:v>
                </c:pt>
                <c:pt idx="133">
                  <c:v>févr. </c:v>
                </c:pt>
                <c:pt idx="134">
                  <c:v>mars </c:v>
                </c:pt>
                <c:pt idx="135">
                  <c:v>avr. </c:v>
                </c:pt>
                <c:pt idx="136">
                  <c:v>mai </c:v>
                </c:pt>
                <c:pt idx="137">
                  <c:v>juin </c:v>
                </c:pt>
                <c:pt idx="138">
                  <c:v>juill. </c:v>
                </c:pt>
                <c:pt idx="139">
                  <c:v>août </c:v>
                </c:pt>
                <c:pt idx="140">
                  <c:v>sept. </c:v>
                </c:pt>
                <c:pt idx="141">
                  <c:v>oct. </c:v>
                </c:pt>
                <c:pt idx="142">
                  <c:v>nov. </c:v>
                </c:pt>
                <c:pt idx="143">
                  <c:v>déc. </c:v>
                </c:pt>
                <c:pt idx="144">
                  <c:v>janv. </c:v>
                </c:pt>
                <c:pt idx="145">
                  <c:v>févr. </c:v>
                </c:pt>
                <c:pt idx="146">
                  <c:v>mars </c:v>
                </c:pt>
                <c:pt idx="147">
                  <c:v>avr. </c:v>
                </c:pt>
                <c:pt idx="148">
                  <c:v>mai </c:v>
                </c:pt>
                <c:pt idx="149">
                  <c:v>juin </c:v>
                </c:pt>
                <c:pt idx="150">
                  <c:v>juill. </c:v>
                </c:pt>
                <c:pt idx="151">
                  <c:v>août </c:v>
                </c:pt>
                <c:pt idx="152">
                  <c:v>sept. </c:v>
                </c:pt>
                <c:pt idx="153">
                  <c:v>oct. </c:v>
                </c:pt>
                <c:pt idx="154">
                  <c:v>nov. </c:v>
                </c:pt>
                <c:pt idx="155">
                  <c:v>déc. </c:v>
                </c:pt>
                <c:pt idx="156">
                  <c:v>janv. </c:v>
                </c:pt>
                <c:pt idx="157">
                  <c:v>févr. </c:v>
                </c:pt>
                <c:pt idx="158">
                  <c:v>mars </c:v>
                </c:pt>
                <c:pt idx="159">
                  <c:v>avr. </c:v>
                </c:pt>
                <c:pt idx="160">
                  <c:v>mai </c:v>
                </c:pt>
                <c:pt idx="161">
                  <c:v>juin </c:v>
                </c:pt>
                <c:pt idx="162">
                  <c:v>juill. </c:v>
                </c:pt>
                <c:pt idx="163">
                  <c:v>août </c:v>
                </c:pt>
                <c:pt idx="164">
                  <c:v>sept. </c:v>
                </c:pt>
                <c:pt idx="165">
                  <c:v>oct. </c:v>
                </c:pt>
                <c:pt idx="166">
                  <c:v>nov. </c:v>
                </c:pt>
                <c:pt idx="167">
                  <c:v>déc. </c:v>
                </c:pt>
                <c:pt idx="168">
                  <c:v>janv. </c:v>
                </c:pt>
                <c:pt idx="169">
                  <c:v>févr. </c:v>
                </c:pt>
                <c:pt idx="170">
                  <c:v>mars </c:v>
                </c:pt>
                <c:pt idx="171">
                  <c:v>avr. </c:v>
                </c:pt>
                <c:pt idx="172">
                  <c:v>mai </c:v>
                </c:pt>
                <c:pt idx="173">
                  <c:v>juin </c:v>
                </c:pt>
                <c:pt idx="174">
                  <c:v>juill. </c:v>
                </c:pt>
                <c:pt idx="175">
                  <c:v>août </c:v>
                </c:pt>
                <c:pt idx="176">
                  <c:v>sept. </c:v>
                </c:pt>
                <c:pt idx="177">
                  <c:v>oct. </c:v>
                </c:pt>
                <c:pt idx="178">
                  <c:v>nov. </c:v>
                </c:pt>
                <c:pt idx="179">
                  <c:v>déc. </c:v>
                </c:pt>
                <c:pt idx="180">
                  <c:v>janv. </c:v>
                </c:pt>
                <c:pt idx="181">
                  <c:v>févr. </c:v>
                </c:pt>
                <c:pt idx="182">
                  <c:v>mars </c:v>
                </c:pt>
                <c:pt idx="183">
                  <c:v>avr. </c:v>
                </c:pt>
                <c:pt idx="184">
                  <c:v>mai </c:v>
                </c:pt>
                <c:pt idx="185">
                  <c:v>juin </c:v>
                </c:pt>
                <c:pt idx="186">
                  <c:v>juill. </c:v>
                </c:pt>
                <c:pt idx="187">
                  <c:v>août </c:v>
                </c:pt>
                <c:pt idx="188">
                  <c:v>sept. </c:v>
                </c:pt>
                <c:pt idx="189">
                  <c:v>oct. </c:v>
                </c:pt>
                <c:pt idx="190">
                  <c:v>nov. </c:v>
                </c:pt>
                <c:pt idx="191">
                  <c:v>déc. </c:v>
                </c:pt>
                <c:pt idx="192">
                  <c:v>janv. </c:v>
                </c:pt>
                <c:pt idx="193">
                  <c:v>févr. </c:v>
                </c:pt>
                <c:pt idx="194">
                  <c:v>mars </c:v>
                </c:pt>
                <c:pt idx="195">
                  <c:v>avr. </c:v>
                </c:pt>
                <c:pt idx="196">
                  <c:v>mai </c:v>
                </c:pt>
                <c:pt idx="197">
                  <c:v>juin </c:v>
                </c:pt>
                <c:pt idx="198">
                  <c:v>juill. </c:v>
                </c:pt>
                <c:pt idx="199">
                  <c:v>août </c:v>
                </c:pt>
                <c:pt idx="200">
                  <c:v>sept. </c:v>
                </c:pt>
                <c:pt idx="201">
                  <c:v>oct. </c:v>
                </c:pt>
                <c:pt idx="202">
                  <c:v>nov. </c:v>
                </c:pt>
                <c:pt idx="203">
                  <c:v>déc. </c:v>
                </c:pt>
                <c:pt idx="204">
                  <c:v>janv. </c:v>
                </c:pt>
                <c:pt idx="205">
                  <c:v>févr. </c:v>
                </c:pt>
                <c:pt idx="206">
                  <c:v>mars </c:v>
                </c:pt>
                <c:pt idx="207">
                  <c:v>avr. </c:v>
                </c:pt>
                <c:pt idx="208">
                  <c:v>mai </c:v>
                </c:pt>
                <c:pt idx="209">
                  <c:v>juin </c:v>
                </c:pt>
                <c:pt idx="210">
                  <c:v>juill. </c:v>
                </c:pt>
                <c:pt idx="211">
                  <c:v>août </c:v>
                </c:pt>
                <c:pt idx="212">
                  <c:v>sept. </c:v>
                </c:pt>
                <c:pt idx="213">
                  <c:v>oct. </c:v>
                </c:pt>
                <c:pt idx="214">
                  <c:v>nov. </c:v>
                </c:pt>
                <c:pt idx="215">
                  <c:v>déc. </c:v>
                </c:pt>
                <c:pt idx="216">
                  <c:v>janv. </c:v>
                </c:pt>
                <c:pt idx="217">
                  <c:v>févr. </c:v>
                </c:pt>
                <c:pt idx="218">
                  <c:v>mars </c:v>
                </c:pt>
                <c:pt idx="219">
                  <c:v>avr. </c:v>
                </c:pt>
                <c:pt idx="220">
                  <c:v>mai </c:v>
                </c:pt>
                <c:pt idx="221">
                  <c:v>juin </c:v>
                </c:pt>
                <c:pt idx="222">
                  <c:v>juill. </c:v>
                </c:pt>
                <c:pt idx="223">
                  <c:v>août </c:v>
                </c:pt>
                <c:pt idx="224">
                  <c:v>sept. </c:v>
                </c:pt>
                <c:pt idx="225">
                  <c:v>oct. </c:v>
                </c:pt>
                <c:pt idx="226">
                  <c:v>nov. </c:v>
                </c:pt>
                <c:pt idx="227">
                  <c:v>déc. </c:v>
                </c:pt>
                <c:pt idx="228">
                  <c:v>janv. </c:v>
                </c:pt>
                <c:pt idx="229">
                  <c:v>févr. </c:v>
                </c:pt>
                <c:pt idx="230">
                  <c:v>mars </c:v>
                </c:pt>
                <c:pt idx="231">
                  <c:v>avr. </c:v>
                </c:pt>
                <c:pt idx="232">
                  <c:v>mai </c:v>
                </c:pt>
                <c:pt idx="233">
                  <c:v>juin </c:v>
                </c:pt>
                <c:pt idx="234">
                  <c:v>juill. </c:v>
                </c:pt>
                <c:pt idx="235">
                  <c:v>août </c:v>
                </c:pt>
                <c:pt idx="236">
                  <c:v>sept. </c:v>
                </c:pt>
                <c:pt idx="237">
                  <c:v>oct. </c:v>
                </c:pt>
                <c:pt idx="238">
                  <c:v>nov. </c:v>
                </c:pt>
                <c:pt idx="239">
                  <c:v>déc. </c:v>
                </c:pt>
                <c:pt idx="240">
                  <c:v>janv. </c:v>
                </c:pt>
                <c:pt idx="241">
                  <c:v>févr. </c:v>
                </c:pt>
                <c:pt idx="242">
                  <c:v>mars </c:v>
                </c:pt>
                <c:pt idx="243">
                  <c:v>avr. </c:v>
                </c:pt>
                <c:pt idx="244">
                  <c:v>mai </c:v>
                </c:pt>
                <c:pt idx="245">
                  <c:v>juin </c:v>
                </c:pt>
                <c:pt idx="246">
                  <c:v>juill. </c:v>
                </c:pt>
                <c:pt idx="247">
                  <c:v>août </c:v>
                </c:pt>
                <c:pt idx="248">
                  <c:v>sept. </c:v>
                </c:pt>
                <c:pt idx="249">
                  <c:v>oct. </c:v>
                </c:pt>
                <c:pt idx="250">
                  <c:v>nov. </c:v>
                </c:pt>
                <c:pt idx="251">
                  <c:v>déc. </c:v>
                </c:pt>
                <c:pt idx="252">
                  <c:v>janv. </c:v>
                </c:pt>
                <c:pt idx="253">
                  <c:v>févr. </c:v>
                </c:pt>
                <c:pt idx="254">
                  <c:v>mars </c:v>
                </c:pt>
                <c:pt idx="255">
                  <c:v>avr. </c:v>
                </c:pt>
                <c:pt idx="256">
                  <c:v>mai </c:v>
                </c:pt>
                <c:pt idx="257">
                  <c:v>juin </c:v>
                </c:pt>
                <c:pt idx="258">
                  <c:v>juill. </c:v>
                </c:pt>
                <c:pt idx="259">
                  <c:v>août </c:v>
                </c:pt>
                <c:pt idx="260">
                  <c:v>sept. </c:v>
                </c:pt>
                <c:pt idx="261">
                  <c:v>oct. </c:v>
                </c:pt>
                <c:pt idx="262">
                  <c:v>nov. </c:v>
                </c:pt>
                <c:pt idx="263">
                  <c:v>déc. </c:v>
                </c:pt>
                <c:pt idx="264">
                  <c:v>janv. </c:v>
                </c:pt>
                <c:pt idx="265">
                  <c:v>févr. </c:v>
                </c:pt>
                <c:pt idx="266">
                  <c:v>mars </c:v>
                </c:pt>
                <c:pt idx="267">
                  <c:v>avr. </c:v>
                </c:pt>
                <c:pt idx="268">
                  <c:v>mai </c:v>
                </c:pt>
                <c:pt idx="269">
                  <c:v>juin </c:v>
                </c:pt>
                <c:pt idx="270">
                  <c:v>juill. </c:v>
                </c:pt>
                <c:pt idx="271">
                  <c:v>août </c:v>
                </c:pt>
                <c:pt idx="272">
                  <c:v>sept. </c:v>
                </c:pt>
                <c:pt idx="273">
                  <c:v>oct. </c:v>
                </c:pt>
                <c:pt idx="274">
                  <c:v>nov. </c:v>
                </c:pt>
                <c:pt idx="275">
                  <c:v>déc. </c:v>
                </c:pt>
                <c:pt idx="276">
                  <c:v>janv. </c:v>
                </c:pt>
                <c:pt idx="277">
                  <c:v>févr. </c:v>
                </c:pt>
                <c:pt idx="278">
                  <c:v>mars </c:v>
                </c:pt>
                <c:pt idx="279">
                  <c:v>avr. </c:v>
                </c:pt>
                <c:pt idx="280">
                  <c:v>mai </c:v>
                </c:pt>
                <c:pt idx="281">
                  <c:v>juin </c:v>
                </c:pt>
                <c:pt idx="282">
                  <c:v>juill. </c:v>
                </c:pt>
                <c:pt idx="283">
                  <c:v>août </c:v>
                </c:pt>
                <c:pt idx="284">
                  <c:v>sept. </c:v>
                </c:pt>
                <c:pt idx="285">
                  <c:v>oct. </c:v>
                </c:pt>
                <c:pt idx="286">
                  <c:v>nov. </c:v>
                </c:pt>
                <c:pt idx="287">
                  <c:v>déc. </c:v>
                </c:pt>
                <c:pt idx="288">
                  <c:v>janv. </c:v>
                </c:pt>
                <c:pt idx="289">
                  <c:v>févr. </c:v>
                </c:pt>
                <c:pt idx="290">
                  <c:v>mars </c:v>
                </c:pt>
                <c:pt idx="291">
                  <c:v>avr. </c:v>
                </c:pt>
                <c:pt idx="292">
                  <c:v>mai </c:v>
                </c:pt>
                <c:pt idx="293">
                  <c:v>juin </c:v>
                </c:pt>
                <c:pt idx="294">
                  <c:v>juill. </c:v>
                </c:pt>
                <c:pt idx="295">
                  <c:v>août </c:v>
                </c:pt>
                <c:pt idx="296">
                  <c:v>sept. </c:v>
                </c:pt>
              </c:strCache>
            </c:strRef>
          </c:cat>
          <c:val>
            <c:numRef>
              <c:f>Prévision!$J$3:$J$314</c:f>
              <c:numCache>
                <c:formatCode>0.000000</c:formatCode>
                <c:ptCount val="312"/>
                <c:pt idx="0">
                  <c:v>1.2491916517963282</c:v>
                </c:pt>
                <c:pt idx="1">
                  <c:v>1.21400397416829</c:v>
                </c:pt>
                <c:pt idx="2">
                  <c:v>2.7393862973008116</c:v>
                </c:pt>
                <c:pt idx="3">
                  <c:v>2.6066683116245608</c:v>
                </c:pt>
                <c:pt idx="4">
                  <c:v>3.7050048067195553</c:v>
                </c:pt>
                <c:pt idx="5">
                  <c:v>3.7493882629165527</c:v>
                </c:pt>
                <c:pt idx="6">
                  <c:v>4.7666802725571165</c:v>
                </c:pt>
                <c:pt idx="7">
                  <c:v>4.8478021308343484</c:v>
                </c:pt>
                <c:pt idx="8">
                  <c:v>4.9823418679446272</c:v>
                </c:pt>
                <c:pt idx="9">
                  <c:v>5.5822426355901493</c:v>
                </c:pt>
                <c:pt idx="10">
                  <c:v>5.8707420515237967</c:v>
                </c:pt>
                <c:pt idx="11">
                  <c:v>4.9276027885713942</c:v>
                </c:pt>
                <c:pt idx="12">
                  <c:v>4.9414915430588335</c:v>
                </c:pt>
                <c:pt idx="13">
                  <c:v>4.4566655367114532</c:v>
                </c:pt>
                <c:pt idx="14">
                  <c:v>5.6875543369033723</c:v>
                </c:pt>
                <c:pt idx="15">
                  <c:v>5.3356164759693945</c:v>
                </c:pt>
                <c:pt idx="16">
                  <c:v>6.26018341814643</c:v>
                </c:pt>
                <c:pt idx="17">
                  <c:v>6.1614238604162708</c:v>
                </c:pt>
                <c:pt idx="18">
                  <c:v>7.057650259580952</c:v>
                </c:pt>
                <c:pt idx="19">
                  <c:v>7.0343723749986111</c:v>
                </c:pt>
                <c:pt idx="20">
                  <c:v>7.0775250879912432</c:v>
                </c:pt>
                <c:pt idx="21">
                  <c:v>7.5964657885517877</c:v>
                </c:pt>
                <c:pt idx="22">
                  <c:v>7.8125338928175179</c:v>
                </c:pt>
                <c:pt idx="23">
                  <c:v>6.8040576077873336</c:v>
                </c:pt>
                <c:pt idx="24">
                  <c:v>6.7585936452691344</c:v>
                </c:pt>
                <c:pt idx="25">
                  <c:v>6.2195232206003901</c:v>
                </c:pt>
                <c:pt idx="26">
                  <c:v>7.4005729043796187</c:v>
                </c:pt>
                <c:pt idx="27">
                  <c:v>7.00262891584988</c:v>
                </c:pt>
                <c:pt idx="28">
                  <c:v>7.8845509447113535</c:v>
                </c:pt>
                <c:pt idx="29">
                  <c:v>7.746114503617636</c:v>
                </c:pt>
                <c:pt idx="30">
                  <c:v>8.6053011649836737</c:v>
                </c:pt>
                <c:pt idx="31">
                  <c:v>8.547339806922988</c:v>
                </c:pt>
                <c:pt idx="32">
                  <c:v>8.557925010208784</c:v>
                </c:pt>
                <c:pt idx="33">
                  <c:v>9.0462071277039229</c:v>
                </c:pt>
                <c:pt idx="34">
                  <c:v>9.2333460505667695</c:v>
                </c:pt>
                <c:pt idx="35">
                  <c:v>8.1975134030734882</c:v>
                </c:pt>
                <c:pt idx="36">
                  <c:v>8.1261285892539696</c:v>
                </c:pt>
                <c:pt idx="37">
                  <c:v>7.5624518218891303</c:v>
                </c:pt>
                <c:pt idx="38">
                  <c:v>8.7201025493861763</c:v>
                </c:pt>
                <c:pt idx="39">
                  <c:v>8.2998717540252542</c:v>
                </c:pt>
                <c:pt idx="40">
                  <c:v>9.1605341205761714</c:v>
                </c:pt>
                <c:pt idx="41">
                  <c:v>9.0017890099434261</c:v>
                </c:pt>
                <c:pt idx="42">
                  <c:v>9.8415495389225285</c:v>
                </c:pt>
                <c:pt idx="43">
                  <c:v>9.7649828496833262</c:v>
                </c:pt>
                <c:pt idx="44">
                  <c:v>9.7577276783048816</c:v>
                </c:pt>
                <c:pt idx="45">
                  <c:v>10.228883717864976</c:v>
                </c:pt>
                <c:pt idx="46">
                  <c:v>10.399564779582454</c:v>
                </c:pt>
                <c:pt idx="47">
                  <c:v>9.3479004670503283</c:v>
                </c:pt>
                <c:pt idx="48">
                  <c:v>9.2612717731047862</c:v>
                </c:pt>
                <c:pt idx="49">
                  <c:v>8.682903718720187</c:v>
                </c:pt>
                <c:pt idx="50">
                  <c:v>9.8263834402772936</c:v>
                </c:pt>
                <c:pt idx="51">
                  <c:v>9.3924721911233835</c:v>
                </c:pt>
                <c:pt idx="52">
                  <c:v>10.239917250134255</c:v>
                </c:pt>
                <c:pt idx="53">
                  <c:v>10.068392666691222</c:v>
                </c:pt>
                <c:pt idx="54">
                  <c:v>10.895788138761556</c:v>
                </c:pt>
                <c:pt idx="55">
                  <c:v>10.807249104000791</c:v>
                </c:pt>
                <c:pt idx="56">
                  <c:v>10.788394150078251</c:v>
                </c:pt>
                <c:pt idx="57">
                  <c:v>11.248304237080342</c:v>
                </c:pt>
                <c:pt idx="58">
                  <c:v>11.408075733235746</c:v>
                </c:pt>
                <c:pt idx="59">
                  <c:v>10.345821977075325</c:v>
                </c:pt>
                <c:pt idx="60">
                  <c:v>10.248908773922123</c:v>
                </c:pt>
                <c:pt idx="61">
                  <c:v>9.6605469446833236</c:v>
                </c:pt>
                <c:pt idx="62">
                  <c:v>10.794310332068552</c:v>
                </c:pt>
                <c:pt idx="63">
                  <c:v>10.350947729095337</c:v>
                </c:pt>
                <c:pt idx="64">
                  <c:v>11.189194721674573</c:v>
                </c:pt>
                <c:pt idx="65">
                  <c:v>11.008714373891239</c:v>
                </c:pt>
                <c:pt idx="66">
                  <c:v>11.827386051973294</c:v>
                </c:pt>
                <c:pt idx="67">
                  <c:v>11.73034546625914</c:v>
                </c:pt>
                <c:pt idx="68">
                  <c:v>11.703202036832209</c:v>
                </c:pt>
                <c:pt idx="69">
                  <c:v>12.155028075209376</c:v>
                </c:pt>
                <c:pt idx="70">
                  <c:v>12.306911782915329</c:v>
                </c:pt>
                <c:pt idx="71">
                  <c:v>11.236958779692491</c:v>
                </c:pt>
                <c:pt idx="72">
                  <c:v>11.132527568920528</c:v>
                </c:pt>
                <c:pt idx="73">
                  <c:v>10.536822057932866</c:v>
                </c:pt>
                <c:pt idx="74">
                  <c:v>11.663409538102005</c:v>
                </c:pt>
                <c:pt idx="75">
                  <c:v>11.213032589329947</c:v>
                </c:pt>
                <c:pt idx="76">
                  <c:v>12.044420900536414</c:v>
                </c:pt>
                <c:pt idx="77">
                  <c:v>11.857231934581682</c:v>
                </c:pt>
                <c:pt idx="78">
                  <c:v>12.669339733457265</c:v>
                </c:pt>
                <c:pt idx="79">
                  <c:v>12.565874942911929</c:v>
                </c:pt>
                <c:pt idx="80">
                  <c:v>12.532442162053407</c:v>
                </c:pt>
                <c:pt idx="81">
                  <c:v>12.978109110197249</c:v>
                </c:pt>
                <c:pt idx="82">
                  <c:v>13.123959611691538</c:v>
                </c:pt>
                <c:pt idx="83">
                  <c:v>12.048095111373401</c:v>
                </c:pt>
                <c:pt idx="84">
                  <c:v>11.937870128147379</c:v>
                </c:pt>
                <c:pt idx="85">
                  <c:v>11.336484764296735</c:v>
                </c:pt>
                <c:pt idx="86">
                  <c:v>12.457502675330744</c:v>
                </c:pt>
                <c:pt idx="87">
                  <c:v>12.001662964941742</c:v>
                </c:pt>
                <c:pt idx="88">
                  <c:v>12.827691996608129</c:v>
                </c:pt>
                <c:pt idx="89">
                  <c:v>12.635244050228582</c:v>
                </c:pt>
                <c:pt idx="90">
                  <c:v>13.442190119573974</c:v>
                </c:pt>
                <c:pt idx="91">
                  <c:v>13.333657929681943</c:v>
                </c:pt>
                <c:pt idx="92">
                  <c:v>13.295249279695517</c:v>
                </c:pt>
                <c:pt idx="93">
                  <c:v>13.736029203381971</c:v>
                </c:pt>
                <c:pt idx="94">
                  <c:v>13.877078948028055</c:v>
                </c:pt>
                <c:pt idx="95">
                  <c:v>12.796497484338085</c:v>
                </c:pt>
                <c:pt idx="96">
                  <c:v>12.681636954797689</c:v>
                </c:pt>
                <c:pt idx="97">
                  <c:v>12.075695178089596</c:v>
                </c:pt>
                <c:pt idx="98">
                  <c:v>13.19223361434153</c:v>
                </c:pt>
                <c:pt idx="99">
                  <c:v>12.73198925575921</c:v>
                </c:pt>
                <c:pt idx="100">
                  <c:v>13.553686434161177</c:v>
                </c:pt>
                <c:pt idx="101">
                  <c:v>13.356977473783292</c:v>
                </c:pt>
                <c:pt idx="102">
                  <c:v>14.159731485122791</c:v>
                </c:pt>
                <c:pt idx="103">
                  <c:v>14.047074378931953</c:v>
                </c:pt>
                <c:pt idx="104">
                  <c:v>14.004606205848903</c:v>
                </c:pt>
                <c:pt idx="105">
                  <c:v>14.441390313888885</c:v>
                </c:pt>
                <c:pt idx="106">
                  <c:v>14.578506324480243</c:v>
                </c:pt>
                <c:pt idx="107">
                  <c:v>13.494051639660826</c:v>
                </c:pt>
                <c:pt idx="108">
                  <c:v>13.375376887887226</c:v>
                </c:pt>
                <c:pt idx="109">
                  <c:v>12.765678426034087</c:v>
                </c:pt>
                <c:pt idx="110">
                  <c:v>13.878516302354614</c:v>
                </c:pt>
                <c:pt idx="111">
                  <c:v>13.414626144947379</c:v>
                </c:pt>
                <c:pt idx="112">
                  <c:v>14.232730967238593</c:v>
                </c:pt>
                <c:pt idx="113">
                  <c:v>14.032481818840562</c:v>
                </c:pt>
                <c:pt idx="114">
                  <c:v>14.83174657755003</c:v>
                </c:pt>
                <c:pt idx="115">
                  <c:v>14.715649961590152</c:v>
                </c:pt>
                <c:pt idx="116">
                  <c:v>14.669790867578175</c:v>
                </c:pt>
                <c:pt idx="117">
                  <c:v>15.103231526436792</c:v>
                </c:pt>
                <c:pt idx="118">
                  <c:v>15.237050477928715</c:v>
                </c:pt>
                <c:pt idx="119">
                  <c:v>14.149344076425363</c:v>
                </c:pt>
                <c:pt idx="120">
                  <c:v>14.027461935358179</c:v>
                </c:pt>
                <c:pt idx="121">
                  <c:v>13.414599427925394</c:v>
                </c:pt>
                <c:pt idx="122">
                  <c:v>14.524315648822137</c:v>
                </c:pt>
                <c:pt idx="123">
                  <c:v>14.057345301535102</c:v>
                </c:pt>
                <c:pt idx="124">
                  <c:v>14.872410502707961</c:v>
                </c:pt>
                <c:pt idx="125">
                  <c:v>14.669161431935109</c:v>
                </c:pt>
                <c:pt idx="126">
                  <c:v>15.465465122744531</c:v>
                </c:pt>
                <c:pt idx="127">
                  <c:v>15.346445473870974</c:v>
                </c:pt>
                <c:pt idx="128">
                  <c:v>15.297700586298921</c:v>
                </c:pt>
                <c:pt idx="129">
                  <c:v>15.728291918290997</c:v>
                </c:pt>
                <c:pt idx="130">
                  <c:v>15.859297259079186</c:v>
                </c:pt>
                <c:pt idx="131">
                  <c:v>14.76881223382756</c:v>
                </c:pt>
                <c:pt idx="132">
                  <c:v>14.644185747313266</c:v>
                </c:pt>
                <c:pt idx="133">
                  <c:v>14.028612483896563</c:v>
                </c:pt>
                <c:pt idx="134">
                  <c:v>15.135650868546241</c:v>
                </c:pt>
                <c:pt idx="135">
                  <c:v>14.666034953459882</c:v>
                </c:pt>
                <c:pt idx="136">
                  <c:v>15.478486221783724</c:v>
                </c:pt>
                <c:pt idx="137">
                  <c:v>15.272654236788197</c:v>
                </c:pt>
                <c:pt idx="138">
                  <c:v>16.066405432258605</c:v>
                </c:pt>
                <c:pt idx="139">
                  <c:v>15.94486312320085</c:v>
                </c:pt>
                <c:pt idx="140">
                  <c:v>15.893624842340412</c:v>
                </c:pt>
                <c:pt idx="141">
                  <c:v>16.321751494629229</c:v>
                </c:pt>
                <c:pt idx="142">
                  <c:v>16.450320330436625</c:v>
                </c:pt>
                <c:pt idx="143">
                  <c:v>15.357426450032071</c:v>
                </c:pt>
                <c:pt idx="144">
                  <c:v>15.23041824680541</c:v>
                </c:pt>
                <c:pt idx="145">
                  <c:v>14.612489906794741</c:v>
                </c:pt>
                <c:pt idx="146">
                  <c:v>15.717199369286961</c:v>
                </c:pt>
                <c:pt idx="147">
                  <c:v>15.245280213030131</c:v>
                </c:pt>
                <c:pt idx="148">
                  <c:v>16.055453459561239</c:v>
                </c:pt>
                <c:pt idx="149">
                  <c:v>15.847368222004866</c:v>
                </c:pt>
                <c:pt idx="150">
                  <c:v>16.638890495101627</c:v>
                </c:pt>
                <c:pt idx="151">
                  <c:v>16.515143165565402</c:v>
                </c:pt>
                <c:pt idx="152">
                  <c:v>16.461723348247194</c:v>
                </c:pt>
                <c:pt idx="153">
                  <c:v>16.887691540319469</c:v>
                </c:pt>
                <c:pt idx="154">
                  <c:v>17.014124594156634</c:v>
                </c:pt>
                <c:pt idx="155">
                  <c:v>15.919117221518951</c:v>
                </c:pt>
                <c:pt idx="156">
                  <c:v>15.790017436485002</c:v>
                </c:pt>
                <c:pt idx="157">
                  <c:v>15.170019054702312</c:v>
                </c:pt>
                <c:pt idx="158">
                  <c:v>16.272679653720854</c:v>
                </c:pt>
                <c:pt idx="159">
                  <c:v>15.798732458947937</c:v>
                </c:pt>
                <c:pt idx="160">
                  <c:v>16.606898146727954</c:v>
                </c:pt>
                <c:pt idx="161">
                  <c:v>16.396825492901737</c:v>
                </c:pt>
                <c:pt idx="162">
                  <c:v>17.186380162604298</c:v>
                </c:pt>
                <c:pt idx="163">
                  <c:v>17.060684720399546</c:v>
                </c:pt>
                <c:pt idx="164">
                  <c:v>17.005335966229307</c:v>
                </c:pt>
                <c:pt idx="165">
                  <c:v>17.429394089390538</c:v>
                </c:pt>
                <c:pt idx="166">
                  <c:v>17.553935641215634</c:v>
                </c:pt>
                <c:pt idx="167">
                  <c:v>16.457055039063292</c:v>
                </c:pt>
                <c:pt idx="168">
                  <c:v>16.32610000906439</c:v>
                </c:pt>
                <c:pt idx="169">
                  <c:v>15.704264085192396</c:v>
                </c:pt>
                <c:pt idx="170">
                  <c:v>16.805104569422848</c:v>
                </c:pt>
                <c:pt idx="171">
                  <c:v>16.329354417519976</c:v>
                </c:pt>
                <c:pt idx="172">
                  <c:v>17.135734041953857</c:v>
                </c:pt>
                <c:pt idx="173">
                  <c:v>16.923891960302566</c:v>
                </c:pt>
                <c:pt idx="174">
                  <c:v>17.71169358489793</c:v>
                </c:pt>
                <c:pt idx="175">
                  <c:v>17.584261232813194</c:v>
                </c:pt>
                <c:pt idx="176">
                  <c:v>17.527191461669911</c:v>
                </c:pt>
                <c:pt idx="177">
                  <c:v>17.949544223477435</c:v>
                </c:pt>
                <c:pt idx="178">
                  <c:v>18.072395837180213</c:v>
                </c:pt>
                <c:pt idx="179">
                  <c:v>16.973840492519649</c:v>
                </c:pt>
                <c:pt idx="180">
                  <c:v>16.841225692655279</c:v>
                </c:pt>
                <c:pt idx="181">
                  <c:v>16.217744753114346</c:v>
                </c:pt>
                <c:pt idx="182">
                  <c:v>17.316954761834282</c:v>
                </c:pt>
                <c:pt idx="183">
                  <c:v>16.839588464836005</c:v>
                </c:pt>
                <c:pt idx="184">
                  <c:v>17.644366069031221</c:v>
                </c:pt>
                <c:pt idx="185">
                  <c:v>17.430935890518285</c:v>
                </c:pt>
                <c:pt idx="186">
                  <c:v>18.217163144124708</c:v>
                </c:pt>
                <c:pt idx="187">
                  <c:v>18.088169953295001</c:v>
                </c:pt>
                <c:pt idx="188">
                  <c:v>18.02955268580056</c:v>
                </c:pt>
                <c:pt idx="189">
                  <c:v>18.450371107485243</c:v>
                </c:pt>
                <c:pt idx="190">
                  <c:v>18.571701354721529</c:v>
                </c:pt>
                <c:pt idx="191">
                  <c:v>17.471637438183983</c:v>
                </c:pt>
                <c:pt idx="192">
                  <c:v>17.337526685384653</c:v>
                </c:pt>
                <c:pt idx="193">
                  <c:v>16.712562239539459</c:v>
                </c:pt>
                <c:pt idx="194">
                  <c:v>17.810301019529909</c:v>
                </c:pt>
                <c:pt idx="195">
                  <c:v>17.331475605498021</c:v>
                </c:pt>
                <c:pt idx="196">
                  <c:v>18.134806041577509</c:v>
                </c:pt>
                <c:pt idx="197">
                  <c:v>17.919940484115763</c:v>
                </c:pt>
                <c:pt idx="198">
                  <c:v>18.704743991144642</c:v>
                </c:pt>
                <c:pt idx="199">
                  <c:v>18.574338532198592</c:v>
                </c:pt>
                <c:pt idx="200">
                  <c:v>18.514320323956863</c:v>
                </c:pt>
                <c:pt idx="201">
                  <c:v>18.93374898392333</c:v>
                </c:pt>
                <c:pt idx="202">
                  <c:v>19.053700502818717</c:v>
                </c:pt>
                <c:pt idx="203">
                  <c:v>17.952268748292006</c:v>
                </c:pt>
                <c:pt idx="204">
                  <c:v>17.816800907395429</c:v>
                </c:pt>
                <c:pt idx="205">
                  <c:v>17.190489985392229</c:v>
                </c:pt>
                <c:pt idx="206">
                  <c:v>18.286892765661289</c:v>
                </c:pt>
                <c:pt idx="207">
                  <c:v>17.806741695236564</c:v>
                </c:pt>
                <c:pt idx="208">
                  <c:v>18.608756687484394</c:v>
                </c:pt>
                <c:pt idx="209">
                  <c:v>18.392585770272937</c:v>
                </c:pt>
                <c:pt idx="210">
                  <c:v>19.176093875391963</c:v>
                </c:pt>
                <c:pt idx="211">
                  <c:v>19.044402848321262</c:v>
                </c:pt>
                <c:pt idx="212">
                  <c:v>18.983108783824587</c:v>
                </c:pt>
                <c:pt idx="213">
                  <c:v>19.401271179582388</c:v>
                </c:pt>
                <c:pt idx="214">
                  <c:v>19.519965908538353</c:v>
                </c:pt>
                <c:pt idx="215">
                  <c:v>18.417286722566129</c:v>
                </c:pt>
                <c:pt idx="216">
                  <c:v>18.28058069490104</c:v>
                </c:pt>
                <c:pt idx="217">
                  <c:v>17.653040718905565</c:v>
                </c:pt>
                <c:pt idx="218">
                  <c:v>18.748223467932821</c:v>
                </c:pt>
                <c:pt idx="219">
                  <c:v>18.266861280825974</c:v>
                </c:pt>
                <c:pt idx="220">
                  <c:v>19.067673964556462</c:v>
                </c:pt>
                <c:pt idx="221">
                  <c:v>18.850309442355503</c:v>
                </c:pt>
                <c:pt idx="222">
                  <c:v>19.632632543096769</c:v>
                </c:pt>
                <c:pt idx="223">
                  <c:v>19.499765011028725</c:v>
                </c:pt>
                <c:pt idx="224">
                  <c:v>19.437302841333423</c:v>
                </c:pt>
                <c:pt idx="225">
                  <c:v>19.854305433724946</c:v>
                </c:pt>
                <c:pt idx="226">
                  <c:v>19.971848564762475</c:v>
                </c:pt>
                <c:pt idx="227">
                  <c:v>18.868025891484546</c:v>
                </c:pt>
                <c:pt idx="228">
                  <c:v>18.730184393808901</c:v>
                </c:pt>
                <c:pt idx="229">
                  <c:v>18.101516873267041</c:v>
                </c:pt>
                <c:pt idx="230">
                  <c:v>19.195579912837502</c:v>
                </c:pt>
                <c:pt idx="231">
                  <c:v>18.713105762415811</c:v>
                </c:pt>
                <c:pt idx="232">
                  <c:v>19.512814141423945</c:v>
                </c:pt>
                <c:pt idx="233">
                  <c:v>19.294352886913828</c:v>
                </c:pt>
                <c:pt idx="234">
                  <c:v>20.075586742922642</c:v>
                </c:pt>
                <c:pt idx="235">
                  <c:v>19.941637370178519</c:v>
                </c:pt>
                <c:pt idx="236">
                  <c:v>19.878100681633203</c:v>
                </c:pt>
                <c:pt idx="237">
                  <c:v>20.294035996035184</c:v>
                </c:pt>
                <c:pt idx="238">
                  <c:v>20.410519010217872</c:v>
                </c:pt>
                <c:pt idx="239">
                  <c:v>19.305643302709665</c:v>
                </c:pt>
                <c:pt idx="240">
                  <c:v>19.166755776110161</c:v>
                </c:pt>
                <c:pt idx="241">
                  <c:v>18.537049155801622</c:v>
                </c:pt>
                <c:pt idx="242">
                  <c:v>19.630079949759686</c:v>
                </c:pt>
                <c:pt idx="243">
                  <c:v>19.146580334001339</c:v>
                </c:pt>
                <c:pt idx="244">
                  <c:v>19.945269955172854</c:v>
                </c:pt>
                <c:pt idx="245">
                  <c:v>19.725796578632281</c:v>
                </c:pt>
                <c:pt idx="246">
                  <c:v>20.506024877784277</c:v>
                </c:pt>
                <c:pt idx="247">
                  <c:v>20.371076443765688</c:v>
                </c:pt>
                <c:pt idx="248">
                  <c:v>20.30654712095869</c:v>
                </c:pt>
                <c:pt idx="249">
                  <c:v>20.721496160544756</c:v>
                </c:pt>
                <c:pt idx="250">
                  <c:v>20.83699919277414</c:v>
                </c:pt>
                <c:pt idx="251">
                  <c:v>19.731149730557647</c:v>
                </c:pt>
                <c:pt idx="252">
                  <c:v>19.591294611824996</c:v>
                </c:pt>
                <c:pt idx="253">
                  <c:v>18.960626498218822</c:v>
                </c:pt>
                <c:pt idx="254">
                  <c:v>20.0527018348883</c:v>
                </c:pt>
                <c:pt idx="255">
                  <c:v>19.568252735920453</c:v>
                </c:pt>
                <c:pt idx="256">
                  <c:v>20.365998786911732</c:v>
                </c:pt>
                <c:pt idx="257">
                  <c:v>20.145587693034564</c:v>
                </c:pt>
                <c:pt idx="258">
                  <c:v>20.924884068356565</c:v>
                </c:pt>
                <c:pt idx="259">
                  <c:v>20.789009445510903</c:v>
                </c:pt>
                <c:pt idx="260">
                  <c:v>20.723559611194407</c:v>
                </c:pt>
                <c:pt idx="261">
                  <c:v>21.137593759707006</c:v>
                </c:pt>
                <c:pt idx="262">
                  <c:v>21.252187465206905</c:v>
                </c:pt>
                <c:pt idx="263">
                  <c:v>20.145434185288359</c:v>
                </c:pt>
                <c:pt idx="264">
                  <c:v>20.004680703326351</c:v>
                </c:pt>
                <c:pt idx="265">
                  <c:v>19.373119627157244</c:v>
                </c:pt>
                <c:pt idx="266">
                  <c:v>20.464307348859244</c:v>
                </c:pt>
                <c:pt idx="267">
                  <c:v>19.9789759301709</c:v>
                </c:pt>
                <c:pt idx="268">
                  <c:v>20.775844905050185</c:v>
                </c:pt>
                <c:pt idx="269">
                  <c:v>20.554561927728695</c:v>
                </c:pt>
                <c:pt idx="270">
                  <c:v>21.332991562018833</c:v>
                </c:pt>
                <c:pt idx="271">
                  <c:v>21.196255290972413</c:v>
                </c:pt>
                <c:pt idx="272">
                  <c:v>21.129948852367296</c:v>
                </c:pt>
                <c:pt idx="273">
                  <c:v>21.543131392235434</c:v>
                </c:pt>
                <c:pt idx="274">
                  <c:v>21.656878437107007</c:v>
                </c:pt>
                <c:pt idx="275">
                  <c:v>20.549283397577454</c:v>
                </c:pt>
                <c:pt idx="276">
                  <c:v>20.407693010641459</c:v>
                </c:pt>
                <c:pt idx="277">
                  <c:v>19.775299838363217</c:v>
                </c:pt>
                <c:pt idx="278">
                  <c:v>20.86566022764676</c:v>
                </c:pt>
                <c:pt idx="279">
                  <c:v>20.379506195644488</c:v>
                </c:pt>
                <c:pt idx="280">
                  <c:v>21.175557232306403</c:v>
                </c:pt>
                <c:pt idx="281">
                  <c:v>20.953460948424848</c:v>
                </c:pt>
                <c:pt idx="282">
                  <c:v>21.731081864932236</c:v>
                </c:pt>
                <c:pt idx="283">
                  <c:v>21.593541422550484</c:v>
                </c:pt>
                <c:pt idx="284">
                  <c:v>21.526435317268632</c:v>
                </c:pt>
                <c:pt idx="285">
                  <c:v>21.938822653862065</c:v>
                </c:pt>
                <c:pt idx="286">
                  <c:v>22.051778918128043</c:v>
                </c:pt>
                <c:pt idx="287">
                  <c:v>20.943397480444144</c:v>
                </c:pt>
                <c:pt idx="288">
                  <c:v>20.80102503809405</c:v>
                </c:pt>
                <c:pt idx="289">
                  <c:v>20.167854113929543</c:v>
                </c:pt>
                <c:pt idx="290">
                  <c:v>21.257441016133001</c:v>
                </c:pt>
                <c:pt idx="291">
                  <c:v>20.770517723617875</c:v>
                </c:pt>
                <c:pt idx="292">
                  <c:v>21.565803688570458</c:v>
                </c:pt>
                <c:pt idx="293">
                  <c:v>21.342946484486905</c:v>
                </c:pt>
                <c:pt idx="294">
                  <c:v>22.119810595463722</c:v>
                </c:pt>
                <c:pt idx="295">
                  <c:v>21.981517425839819</c:v>
                </c:pt>
                <c:pt idx="296">
                  <c:v>21.913662635667119</c:v>
                </c:pt>
                <c:pt idx="297">
                  <c:v>22.325305294222748</c:v>
                </c:pt>
                <c:pt idx="298">
                  <c:v>22.437520852237739</c:v>
                </c:pt>
                <c:pt idx="299">
                  <c:v>21.328402645448755</c:v>
                </c:pt>
                <c:pt idx="300">
                  <c:v>21.185297336917319</c:v>
                </c:pt>
                <c:pt idx="301">
                  <c:v>20.551397415685347</c:v>
                </c:pt>
                <c:pt idx="302">
                  <c:v>21.640259156531194</c:v>
                </c:pt>
                <c:pt idx="303">
                  <c:v>21.152614505364092</c:v>
                </c:pt>
                <c:pt idx="304">
                  <c:v>21.947182881759673</c:v>
                </c:pt>
                <c:pt idx="305">
                  <c:v>21.72361182699105</c:v>
                </c:pt>
                <c:pt idx="306">
                  <c:v>22.499765793313397</c:v>
                </c:pt>
                <c:pt idx="307">
                  <c:v>22.360766153600295</c:v>
                </c:pt>
                <c:pt idx="308">
                  <c:v>22.29220853680858</c:v>
                </c:pt>
                <c:pt idx="309">
                  <c:v>22.703151981485011</c:v>
                </c:pt>
                <c:pt idx="310">
                  <c:v>22.814671907989553</c:v>
                </c:pt>
                <c:pt idx="311">
                  <c:v>21.70486162204168</c:v>
                </c:pt>
              </c:numCache>
            </c:numRef>
          </c:val>
          <c:smooth val="0"/>
          <c:extLst>
            <c:ext xmlns:c16="http://schemas.microsoft.com/office/drawing/2014/chart" uri="{C3380CC4-5D6E-409C-BE32-E72D297353CC}">
              <c16:uniqueId val="{00000002-0229-429D-9CD3-B398CDCBB537}"/>
            </c:ext>
          </c:extLst>
        </c:ser>
        <c:dLbls>
          <c:showLegendKey val="0"/>
          <c:showVal val="0"/>
          <c:showCatName val="0"/>
          <c:showSerName val="0"/>
          <c:showPercent val="0"/>
          <c:showBubbleSize val="0"/>
        </c:dLbls>
        <c:smooth val="0"/>
        <c:axId val="2027074464"/>
        <c:axId val="2027077376"/>
      </c:lineChart>
      <c:catAx>
        <c:axId val="202707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7077376"/>
        <c:crosses val="autoZero"/>
        <c:auto val="1"/>
        <c:lblAlgn val="ctr"/>
        <c:lblOffset val="100"/>
        <c:noMultiLvlLbl val="0"/>
      </c:catAx>
      <c:valAx>
        <c:axId val="2027077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270744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ysClr val="windowText" lastClr="000000"/>
                </a:solidFill>
              </a:rPr>
              <a:t>Importation</a:t>
            </a:r>
            <a:r>
              <a:rPr lang="fr-FR" b="1" baseline="0">
                <a:solidFill>
                  <a:sysClr val="windowText" lastClr="000000"/>
                </a:solidFill>
              </a:rPr>
              <a:t> mensuelle moyenne de 2000 à 2023</a:t>
            </a:r>
            <a:endParaRPr lang="fr-FR"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9.0211679314172857E-2"/>
          <c:y val="0.12395509603669368"/>
          <c:w val="0.85995342489016635"/>
          <c:h val="0.70340253308456857"/>
        </c:manualLayout>
      </c:layout>
      <c:lineChart>
        <c:grouping val="standard"/>
        <c:varyColors val="0"/>
        <c:ser>
          <c:idx val="0"/>
          <c:order val="0"/>
          <c:tx>
            <c:v>Importation</c:v>
          </c:tx>
          <c:spPr>
            <a:ln w="28575" cap="rnd">
              <a:solidFill>
                <a:srgbClr val="E4002B"/>
              </a:solidFill>
              <a:round/>
            </a:ln>
            <a:effectLst/>
          </c:spPr>
          <c:marker>
            <c:symbol val="none"/>
          </c:marker>
          <c:dPt>
            <c:idx val="1"/>
            <c:marker>
              <c:symbol val="circle"/>
              <c:size val="5"/>
              <c:spPr>
                <a:solidFill>
                  <a:srgbClr val="E4002B"/>
                </a:solidFill>
                <a:ln w="9525">
                  <a:solidFill>
                    <a:srgbClr val="E4002B"/>
                  </a:solidFill>
                </a:ln>
                <a:effectLst/>
              </c:spPr>
            </c:marker>
            <c:bubble3D val="0"/>
            <c:extLst>
              <c:ext xmlns:c16="http://schemas.microsoft.com/office/drawing/2014/chart" uri="{C3380CC4-5D6E-409C-BE32-E72D297353CC}">
                <c16:uniqueId val="{00000003-9F2B-4F79-96ED-3E8188B38A71}"/>
              </c:ext>
            </c:extLst>
          </c:dPt>
          <c:dPt>
            <c:idx val="22"/>
            <c:marker>
              <c:symbol val="circle"/>
              <c:size val="5"/>
              <c:spPr>
                <a:solidFill>
                  <a:srgbClr val="E4002B"/>
                </a:solidFill>
                <a:ln w="9525">
                  <a:solidFill>
                    <a:srgbClr val="E4002B"/>
                  </a:solidFill>
                </a:ln>
                <a:effectLst/>
              </c:spPr>
            </c:marker>
            <c:bubble3D val="0"/>
            <c:extLst>
              <c:ext xmlns:c16="http://schemas.microsoft.com/office/drawing/2014/chart" uri="{C3380CC4-5D6E-409C-BE32-E72D297353CC}">
                <c16:uniqueId val="{00000002-9F2B-4F79-96ED-3E8188B38A71}"/>
              </c:ext>
            </c:extLst>
          </c:dPt>
          <c:cat>
            <c:strRef>
              <c:f>Description!$F$23:$F$47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Description!$U$23:$U$47</c:f>
              <c:numCache>
                <c:formatCode>General</c:formatCode>
                <c:ptCount val="25"/>
                <c:pt idx="0">
                  <c:v>5.6415030833333333</c:v>
                </c:pt>
                <c:pt idx="1">
                  <c:v>5.0691060000000006</c:v>
                </c:pt>
                <c:pt idx="2">
                  <c:v>5.7937225000000003</c:v>
                </c:pt>
                <c:pt idx="3">
                  <c:v>7.0667603333333338</c:v>
                </c:pt>
                <c:pt idx="4">
                  <c:v>8.6586923333333328</c:v>
                </c:pt>
                <c:pt idx="5">
                  <c:v>9.8708022499999988</c:v>
                </c:pt>
                <c:pt idx="6">
                  <c:v>11.057426499999998</c:v>
                </c:pt>
                <c:pt idx="7">
                  <c:v>13.150338333333332</c:v>
                </c:pt>
                <c:pt idx="8">
                  <c:v>15.89010666666667</c:v>
                </c:pt>
                <c:pt idx="9">
                  <c:v>13.253950833333333</c:v>
                </c:pt>
                <c:pt idx="10">
                  <c:v>16.144282499999999</c:v>
                </c:pt>
                <c:pt idx="11">
                  <c:v>19.524376666666665</c:v>
                </c:pt>
                <c:pt idx="12">
                  <c:v>20.864795833333336</c:v>
                </c:pt>
                <c:pt idx="13">
                  <c:v>19.374237500000003</c:v>
                </c:pt>
                <c:pt idx="14">
                  <c:v>19.005175833333336</c:v>
                </c:pt>
                <c:pt idx="15">
                  <c:v>16.718455000000002</c:v>
                </c:pt>
                <c:pt idx="16">
                  <c:v>15.772856666666668</c:v>
                </c:pt>
                <c:pt idx="17">
                  <c:v>18.440165833333335</c:v>
                </c:pt>
                <c:pt idx="18">
                  <c:v>18.919569166666662</c:v>
                </c:pt>
                <c:pt idx="19">
                  <c:v>17.810142499999998</c:v>
                </c:pt>
                <c:pt idx="20">
                  <c:v>16.928076666666669</c:v>
                </c:pt>
                <c:pt idx="21">
                  <c:v>20.641909166666665</c:v>
                </c:pt>
                <c:pt idx="22">
                  <c:v>24.09581</c:v>
                </c:pt>
                <c:pt idx="23">
                  <c:v>22.904540000000001</c:v>
                </c:pt>
                <c:pt idx="24">
                  <c:v>23.494453333333336</c:v>
                </c:pt>
              </c:numCache>
            </c:numRef>
          </c:val>
          <c:smooth val="0"/>
          <c:extLst>
            <c:ext xmlns:c16="http://schemas.microsoft.com/office/drawing/2014/chart" uri="{C3380CC4-5D6E-409C-BE32-E72D297353CC}">
              <c16:uniqueId val="{00000000-3B32-464A-AF9C-945A36213FFA}"/>
            </c:ext>
          </c:extLst>
        </c:ser>
        <c:ser>
          <c:idx val="1"/>
          <c:order val="1"/>
          <c:tx>
            <c:v>Moyenne</c:v>
          </c:tx>
          <c:spPr>
            <a:ln w="28575" cap="rnd">
              <a:solidFill>
                <a:srgbClr val="012169"/>
              </a:solidFill>
              <a:round/>
            </a:ln>
            <a:effectLst/>
          </c:spPr>
          <c:marker>
            <c:symbol val="none"/>
          </c:marker>
          <c:cat>
            <c:strRef>
              <c:f>Description!$F$23:$F$47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Description!$AE$23:$AE$47</c:f>
              <c:numCache>
                <c:formatCode>General</c:formatCode>
                <c:ptCount val="25"/>
                <c:pt idx="0">
                  <c:v>15.443650220000004</c:v>
                </c:pt>
                <c:pt idx="1">
                  <c:v>15.443650220000004</c:v>
                </c:pt>
                <c:pt idx="2">
                  <c:v>15.443650220000004</c:v>
                </c:pt>
                <c:pt idx="3">
                  <c:v>15.443650220000004</c:v>
                </c:pt>
                <c:pt idx="4">
                  <c:v>15.443650220000004</c:v>
                </c:pt>
                <c:pt idx="5">
                  <c:v>15.443650220000004</c:v>
                </c:pt>
                <c:pt idx="6">
                  <c:v>15.443650220000004</c:v>
                </c:pt>
                <c:pt idx="7">
                  <c:v>15.443650220000004</c:v>
                </c:pt>
                <c:pt idx="8">
                  <c:v>15.443650220000004</c:v>
                </c:pt>
                <c:pt idx="9">
                  <c:v>15.443650220000004</c:v>
                </c:pt>
                <c:pt idx="10">
                  <c:v>15.443650220000004</c:v>
                </c:pt>
                <c:pt idx="11">
                  <c:v>15.443650220000004</c:v>
                </c:pt>
                <c:pt idx="12">
                  <c:v>15.443650220000004</c:v>
                </c:pt>
                <c:pt idx="13">
                  <c:v>15.443650220000004</c:v>
                </c:pt>
                <c:pt idx="14">
                  <c:v>15.443650220000004</c:v>
                </c:pt>
                <c:pt idx="15">
                  <c:v>15.443650220000004</c:v>
                </c:pt>
                <c:pt idx="16">
                  <c:v>15.443650220000004</c:v>
                </c:pt>
                <c:pt idx="17">
                  <c:v>15.443650220000004</c:v>
                </c:pt>
                <c:pt idx="18">
                  <c:v>15.443650220000004</c:v>
                </c:pt>
                <c:pt idx="19">
                  <c:v>15.443650220000004</c:v>
                </c:pt>
                <c:pt idx="20">
                  <c:v>15.443650220000004</c:v>
                </c:pt>
                <c:pt idx="21">
                  <c:v>15.443650220000004</c:v>
                </c:pt>
                <c:pt idx="22">
                  <c:v>15.443650220000004</c:v>
                </c:pt>
                <c:pt idx="23">
                  <c:v>15.443650220000004</c:v>
                </c:pt>
                <c:pt idx="24">
                  <c:v>15.443650220000004</c:v>
                </c:pt>
              </c:numCache>
            </c:numRef>
          </c:val>
          <c:smooth val="0"/>
          <c:extLst>
            <c:ext xmlns:c16="http://schemas.microsoft.com/office/drawing/2014/chart" uri="{C3380CC4-5D6E-409C-BE32-E72D297353CC}">
              <c16:uniqueId val="{00000000-9F2B-4F79-96ED-3E8188B38A71}"/>
            </c:ext>
          </c:extLst>
        </c:ser>
        <c:dLbls>
          <c:showLegendKey val="0"/>
          <c:showVal val="0"/>
          <c:showCatName val="0"/>
          <c:showSerName val="0"/>
          <c:showPercent val="0"/>
          <c:showBubbleSize val="0"/>
        </c:dLbls>
        <c:smooth val="0"/>
        <c:axId val="175592591"/>
        <c:axId val="175585103"/>
      </c:lineChart>
      <c:catAx>
        <c:axId val="17559259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ysClr val="windowText" lastClr="000000"/>
                    </a:solidFill>
                  </a:rPr>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585103"/>
        <c:crosses val="autoZero"/>
        <c:auto val="1"/>
        <c:lblAlgn val="ctr"/>
        <c:lblOffset val="100"/>
        <c:noMultiLvlLbl val="0"/>
      </c:catAx>
      <c:valAx>
        <c:axId val="1755851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ysClr val="windowText" lastClr="000000"/>
                    </a:solidFill>
                  </a:rPr>
                  <a:t>Moyenne</a:t>
                </a:r>
                <a:r>
                  <a:rPr lang="fr-FR" baseline="0">
                    <a:solidFill>
                      <a:sysClr val="windowText" lastClr="000000"/>
                    </a:solidFill>
                  </a:rPr>
                  <a:t> (en milliard $)</a:t>
                </a:r>
                <a:r>
                  <a:rPr lang="fr-FR">
                    <a:solidFill>
                      <a:sysClr val="windowText" lastClr="000000"/>
                    </a:solidFill>
                  </a:rPr>
                  <a:t>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5592591"/>
        <c:crosses val="autoZero"/>
        <c:crossBetween val="between"/>
      </c:valAx>
      <c:spPr>
        <a:noFill/>
        <a:ln>
          <a:noFill/>
        </a:ln>
        <a:effectLst/>
      </c:spPr>
    </c:plotArea>
    <c:legend>
      <c:legendPos val="r"/>
      <c:layout>
        <c:manualLayout>
          <c:xMode val="edge"/>
          <c:yMode val="edge"/>
          <c:x val="0.81636780184979607"/>
          <c:y val="0.65430000710505754"/>
          <c:w val="0.15731018511307218"/>
          <c:h val="0.112530057030581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ysClr val="windowText" lastClr="000000"/>
                </a:solidFill>
              </a:rPr>
              <a:t>Progression</a:t>
            </a:r>
            <a:r>
              <a:rPr lang="fr-FR" b="1" baseline="0">
                <a:solidFill>
                  <a:sysClr val="windowText" lastClr="000000"/>
                </a:solidFill>
              </a:rPr>
              <a:t> annuelle de l'importation mensuelle moyenne</a:t>
            </a:r>
            <a:endParaRPr lang="fr-FR"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0.10814007633154303"/>
          <c:y val="0.13622379644585039"/>
          <c:w val="0.84456929501402245"/>
          <c:h val="0.76097531933577822"/>
        </c:manualLayout>
      </c:layout>
      <c:barChart>
        <c:barDir val="col"/>
        <c:grouping val="clustered"/>
        <c:varyColors val="0"/>
        <c:ser>
          <c:idx val="0"/>
          <c:order val="0"/>
          <c:spPr>
            <a:solidFill>
              <a:srgbClr val="E4002B"/>
            </a:solidFill>
            <a:ln>
              <a:noFill/>
            </a:ln>
            <a:effectLst/>
          </c:spPr>
          <c:invertIfNegative val="0"/>
          <c:cat>
            <c:strRef>
              <c:f>Description!$F$23:$F$47</c:f>
              <c:strCache>
                <c:ptCount val="25"/>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pt idx="24">
                  <c:v>2024</c:v>
                </c:pt>
              </c:strCache>
            </c:strRef>
          </c:cat>
          <c:val>
            <c:numRef>
              <c:f>Description!$V$24:$V$47</c:f>
              <c:numCache>
                <c:formatCode>0%</c:formatCode>
                <c:ptCount val="24"/>
                <c:pt idx="0">
                  <c:v>-0.10146180457196997</c:v>
                </c:pt>
                <c:pt idx="1">
                  <c:v>0.14294759273134153</c:v>
                </c:pt>
                <c:pt idx="2">
                  <c:v>0.21972709830913256</c:v>
                </c:pt>
                <c:pt idx="3">
                  <c:v>0.22527041033088177</c:v>
                </c:pt>
                <c:pt idx="4">
                  <c:v>0.13998764132089686</c:v>
                </c:pt>
                <c:pt idx="5">
                  <c:v>0.12021558328756912</c:v>
                </c:pt>
                <c:pt idx="6">
                  <c:v>0.18927657654639027</c:v>
                </c:pt>
                <c:pt idx="7">
                  <c:v>0.20834204138980997</c:v>
                </c:pt>
                <c:pt idx="8">
                  <c:v>-0.16589919052357965</c:v>
                </c:pt>
                <c:pt idx="9">
                  <c:v>0.21807321477287811</c:v>
                </c:pt>
                <c:pt idx="10">
                  <c:v>0.20936787786429445</c:v>
                </c:pt>
                <c:pt idx="11">
                  <c:v>6.8653621549676649E-2</c:v>
                </c:pt>
                <c:pt idx="12">
                  <c:v>-7.1438912953657341E-2</c:v>
                </c:pt>
                <c:pt idx="13">
                  <c:v>-1.9049093760034014E-2</c:v>
                </c:pt>
                <c:pt idx="14">
                  <c:v>-0.12032095116545226</c:v>
                </c:pt>
                <c:pt idx="15">
                  <c:v>-5.6560150643904267E-2</c:v>
                </c:pt>
                <c:pt idx="16">
                  <c:v>0.16910755122143384</c:v>
                </c:pt>
                <c:pt idx="17">
                  <c:v>2.5997777767634504E-2</c:v>
                </c:pt>
                <c:pt idx="18">
                  <c:v>-5.863910836940734E-2</c:v>
                </c:pt>
                <c:pt idx="19">
                  <c:v>-4.9526040194980393E-2</c:v>
                </c:pt>
                <c:pt idx="20">
                  <c:v>0.21938892250606112</c:v>
                </c:pt>
                <c:pt idx="21">
                  <c:v>0.16732467939113041</c:v>
                </c:pt>
                <c:pt idx="22">
                  <c:v>-4.9438885847788445E-2</c:v>
                </c:pt>
                <c:pt idx="23">
                  <c:v>2.5755301496268219E-2</c:v>
                </c:pt>
              </c:numCache>
            </c:numRef>
          </c:val>
          <c:extLst>
            <c:ext xmlns:c16="http://schemas.microsoft.com/office/drawing/2014/chart" uri="{C3380CC4-5D6E-409C-BE32-E72D297353CC}">
              <c16:uniqueId val="{00000000-CCBB-4613-874A-D1289ECEC392}"/>
            </c:ext>
          </c:extLst>
        </c:ser>
        <c:dLbls>
          <c:showLegendKey val="0"/>
          <c:showVal val="0"/>
          <c:showCatName val="0"/>
          <c:showSerName val="0"/>
          <c:showPercent val="0"/>
          <c:showBubbleSize val="0"/>
        </c:dLbls>
        <c:gapWidth val="219"/>
        <c:overlap val="-27"/>
        <c:axId val="285558031"/>
        <c:axId val="285558447"/>
      </c:barChart>
      <c:catAx>
        <c:axId val="285558031"/>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ysClr val="windowText" lastClr="000000"/>
                    </a:solidFill>
                  </a:rPr>
                  <a:t>Année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95000"/>
                    <a:lumOff val="5000"/>
                  </a:schemeClr>
                </a:solidFill>
                <a:latin typeface="+mn-lt"/>
                <a:ea typeface="+mn-ea"/>
                <a:cs typeface="+mn-cs"/>
              </a:defRPr>
            </a:pPr>
            <a:endParaRPr lang="fr-FR"/>
          </a:p>
        </c:txPr>
        <c:crossAx val="285558447"/>
        <c:crosses val="autoZero"/>
        <c:auto val="1"/>
        <c:lblAlgn val="ctr"/>
        <c:lblOffset val="100"/>
        <c:noMultiLvlLbl val="0"/>
      </c:catAx>
      <c:valAx>
        <c:axId val="2855584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ysClr val="windowText" lastClr="000000"/>
                    </a:solidFill>
                  </a:rPr>
                  <a:t>Tx</a:t>
                </a:r>
                <a:r>
                  <a:rPr lang="fr-FR" baseline="0">
                    <a:solidFill>
                      <a:sysClr val="windowText" lastClr="000000"/>
                    </a:solidFill>
                  </a:rPr>
                  <a:t> de croissance (%) </a:t>
                </a:r>
                <a:endParaRPr lang="fr-FR">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55580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sz="1600" b="0" i="0" baseline="0">
                <a:effectLst/>
              </a:rPr>
              <a:t>Ecarts-types  en fonction des moyennes par année</a:t>
            </a:r>
            <a:endParaRPr lang="fr-FR"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linear"/>
            <c:dispRSqr val="1"/>
            <c:dispEq val="1"/>
            <c:trendlineLbl>
              <c:layout>
                <c:manualLayout>
                  <c:x val="0.16904512101897065"/>
                  <c:y val="-0.27857716908160063"/>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Description!$U$23:$U$47</c:f>
              <c:numCache>
                <c:formatCode>General</c:formatCode>
                <c:ptCount val="25"/>
                <c:pt idx="0">
                  <c:v>5.6415030833333333</c:v>
                </c:pt>
                <c:pt idx="1">
                  <c:v>5.0691060000000006</c:v>
                </c:pt>
                <c:pt idx="2">
                  <c:v>5.7937225000000003</c:v>
                </c:pt>
                <c:pt idx="3">
                  <c:v>7.0667603333333338</c:v>
                </c:pt>
                <c:pt idx="4">
                  <c:v>8.6586923333333328</c:v>
                </c:pt>
                <c:pt idx="5">
                  <c:v>9.8708022499999988</c:v>
                </c:pt>
                <c:pt idx="6">
                  <c:v>11.057426499999998</c:v>
                </c:pt>
                <c:pt idx="7">
                  <c:v>13.150338333333332</c:v>
                </c:pt>
                <c:pt idx="8">
                  <c:v>15.89010666666667</c:v>
                </c:pt>
                <c:pt idx="9">
                  <c:v>13.253950833333333</c:v>
                </c:pt>
                <c:pt idx="10">
                  <c:v>16.144282499999999</c:v>
                </c:pt>
                <c:pt idx="11">
                  <c:v>19.524376666666665</c:v>
                </c:pt>
                <c:pt idx="12">
                  <c:v>20.864795833333336</c:v>
                </c:pt>
                <c:pt idx="13">
                  <c:v>19.374237500000003</c:v>
                </c:pt>
                <c:pt idx="14">
                  <c:v>19.005175833333336</c:v>
                </c:pt>
                <c:pt idx="15">
                  <c:v>16.718455000000002</c:v>
                </c:pt>
                <c:pt idx="16">
                  <c:v>15.772856666666668</c:v>
                </c:pt>
                <c:pt idx="17">
                  <c:v>18.440165833333335</c:v>
                </c:pt>
                <c:pt idx="18">
                  <c:v>18.919569166666662</c:v>
                </c:pt>
                <c:pt idx="19">
                  <c:v>17.810142499999998</c:v>
                </c:pt>
                <c:pt idx="20">
                  <c:v>16.928076666666669</c:v>
                </c:pt>
                <c:pt idx="21">
                  <c:v>20.641909166666665</c:v>
                </c:pt>
                <c:pt idx="22">
                  <c:v>24.09581</c:v>
                </c:pt>
                <c:pt idx="23">
                  <c:v>22.904540000000001</c:v>
                </c:pt>
                <c:pt idx="24">
                  <c:v>23.494453333333336</c:v>
                </c:pt>
              </c:numCache>
            </c:numRef>
          </c:xVal>
          <c:yVal>
            <c:numRef>
              <c:f>Description!$AB$23:$AB$47</c:f>
              <c:numCache>
                <c:formatCode>General</c:formatCode>
                <c:ptCount val="25"/>
                <c:pt idx="0">
                  <c:v>0.42774482444393924</c:v>
                </c:pt>
                <c:pt idx="1">
                  <c:v>0.36422478676224118</c:v>
                </c:pt>
                <c:pt idx="2">
                  <c:v>0.64826038266135722</c:v>
                </c:pt>
                <c:pt idx="3">
                  <c:v>0.64229098717005917</c:v>
                </c:pt>
                <c:pt idx="4">
                  <c:v>0.81082830466508493</c:v>
                </c:pt>
                <c:pt idx="5">
                  <c:v>0.68120064710983208</c:v>
                </c:pt>
                <c:pt idx="6">
                  <c:v>0.85621841054025649</c:v>
                </c:pt>
                <c:pt idx="7">
                  <c:v>1.3840777232501122</c:v>
                </c:pt>
                <c:pt idx="8">
                  <c:v>1.5216491111418853</c:v>
                </c:pt>
                <c:pt idx="9">
                  <c:v>1.9882811764874586</c:v>
                </c:pt>
                <c:pt idx="10">
                  <c:v>1.5110474045295259</c:v>
                </c:pt>
                <c:pt idx="11">
                  <c:v>1.8486693009041819</c:v>
                </c:pt>
                <c:pt idx="12">
                  <c:v>1.4713592483282154</c:v>
                </c:pt>
                <c:pt idx="13">
                  <c:v>0.96170177044068594</c:v>
                </c:pt>
                <c:pt idx="14">
                  <c:v>0.93201349528371735</c:v>
                </c:pt>
                <c:pt idx="15">
                  <c:v>0.68800516243823795</c:v>
                </c:pt>
                <c:pt idx="16">
                  <c:v>0.90566444162406123</c:v>
                </c:pt>
                <c:pt idx="17">
                  <c:v>2.3921449345948114</c:v>
                </c:pt>
                <c:pt idx="18">
                  <c:v>1.1166263915582089</c:v>
                </c:pt>
                <c:pt idx="19">
                  <c:v>0.83068420638375939</c:v>
                </c:pt>
                <c:pt idx="20">
                  <c:v>1.9804291160853984</c:v>
                </c:pt>
                <c:pt idx="21">
                  <c:v>1.5204809168892277</c:v>
                </c:pt>
                <c:pt idx="22">
                  <c:v>1.5339499662907305</c:v>
                </c:pt>
                <c:pt idx="23">
                  <c:v>1.2859550617277933</c:v>
                </c:pt>
                <c:pt idx="24">
                  <c:v>0.91913209248967331</c:v>
                </c:pt>
              </c:numCache>
            </c:numRef>
          </c:yVal>
          <c:smooth val="0"/>
          <c:extLst>
            <c:ext xmlns:c16="http://schemas.microsoft.com/office/drawing/2014/chart" uri="{C3380CC4-5D6E-409C-BE32-E72D297353CC}">
              <c16:uniqueId val="{00000000-02F9-4F82-9152-56F3B0928CE1}"/>
            </c:ext>
          </c:extLst>
        </c:ser>
        <c:dLbls>
          <c:showLegendKey val="0"/>
          <c:showVal val="0"/>
          <c:showCatName val="0"/>
          <c:showSerName val="0"/>
          <c:showPercent val="0"/>
          <c:showBubbleSize val="0"/>
        </c:dLbls>
        <c:axId val="951452975"/>
        <c:axId val="951449231"/>
      </c:scatterChart>
      <c:valAx>
        <c:axId val="951452975"/>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Moyenne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1449231"/>
        <c:crosses val="autoZero"/>
        <c:crossBetween val="midCat"/>
      </c:valAx>
      <c:valAx>
        <c:axId val="9514492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Ecarts - types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951452975"/>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Modèle linéaire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7.2313620371921586E-2"/>
          <c:y val="0.15108317761106607"/>
          <c:w val="0.89097224549059018"/>
          <c:h val="0.71831185085734872"/>
        </c:manualLayout>
      </c:layout>
      <c:scatterChart>
        <c:scatterStyle val="lineMarker"/>
        <c:varyColors val="0"/>
        <c:ser>
          <c:idx val="0"/>
          <c:order val="0"/>
          <c:tx>
            <c:strRef>
              <c:f>Modélisation!$A$1</c:f>
              <c:strCache>
                <c:ptCount val="1"/>
                <c:pt idx="0">
                  <c:v>Importation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cmpd="sng">
                <a:solidFill>
                  <a:schemeClr val="accent2"/>
                </a:solidFill>
                <a:prstDash val="solid"/>
              </a:ln>
              <a:effectLst/>
            </c:spPr>
            <c:trendlineType val="linear"/>
            <c:dispRSqr val="1"/>
            <c:dispEq val="1"/>
            <c:trendlineLbl>
              <c:layout>
                <c:manualLayout>
                  <c:x val="0.11706139338445887"/>
                  <c:y val="-0.2013558962235386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Modélisation!$B$2:$B$298</c:f>
              <c:numCache>
                <c:formatCode>General</c:formatCode>
                <c:ptCount val="29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numCache>
            </c:numRef>
          </c:xVal>
          <c:yVal>
            <c:numRef>
              <c:f>Modélisation!$A$2:$A$298</c:f>
              <c:numCache>
                <c:formatCode>General</c:formatCode>
                <c:ptCount val="297"/>
                <c:pt idx="0">
                  <c:v>5.3211909999999998</c:v>
                </c:pt>
                <c:pt idx="1">
                  <c:v>5.4370900000000004</c:v>
                </c:pt>
                <c:pt idx="2">
                  <c:v>5.879264</c:v>
                </c:pt>
                <c:pt idx="3">
                  <c:v>4.7694239999999999</c:v>
                </c:pt>
                <c:pt idx="4">
                  <c:v>5.9865159999999999</c:v>
                </c:pt>
                <c:pt idx="5">
                  <c:v>6.2047030000000003</c:v>
                </c:pt>
                <c:pt idx="6">
                  <c:v>5.7374479999999997</c:v>
                </c:pt>
                <c:pt idx="7">
                  <c:v>6.2198869999999999</c:v>
                </c:pt>
                <c:pt idx="8">
                  <c:v>5.4434550000000002</c:v>
                </c:pt>
                <c:pt idx="9">
                  <c:v>5.8928149999999997</c:v>
                </c:pt>
                <c:pt idx="10">
                  <c:v>5.7481999999999998</c:v>
                </c:pt>
                <c:pt idx="11">
                  <c:v>5.0580439999999998</c:v>
                </c:pt>
                <c:pt idx="12">
                  <c:v>5.1418020000000002</c:v>
                </c:pt>
                <c:pt idx="13">
                  <c:v>4.447247</c:v>
                </c:pt>
                <c:pt idx="14">
                  <c:v>4.994319</c:v>
                </c:pt>
                <c:pt idx="15">
                  <c:v>4.7936389999999998</c:v>
                </c:pt>
                <c:pt idx="16">
                  <c:v>5.1895810000000004</c:v>
                </c:pt>
                <c:pt idx="17">
                  <c:v>4.9261239999999997</c:v>
                </c:pt>
                <c:pt idx="18">
                  <c:v>4.9512390000000002</c:v>
                </c:pt>
                <c:pt idx="19">
                  <c:v>5.5568479999999996</c:v>
                </c:pt>
                <c:pt idx="20">
                  <c:v>4.8990669999999996</c:v>
                </c:pt>
                <c:pt idx="21">
                  <c:v>5.8084300000000004</c:v>
                </c:pt>
                <c:pt idx="22">
                  <c:v>5.4182889999999997</c:v>
                </c:pt>
                <c:pt idx="23">
                  <c:v>4.7026870000000001</c:v>
                </c:pt>
                <c:pt idx="24">
                  <c:v>4.8318130000000004</c:v>
                </c:pt>
                <c:pt idx="25">
                  <c:v>4.9301139999999997</c:v>
                </c:pt>
                <c:pt idx="26">
                  <c:v>5.0459990000000001</c:v>
                </c:pt>
                <c:pt idx="27">
                  <c:v>5.4373480000000001</c:v>
                </c:pt>
                <c:pt idx="28">
                  <c:v>5.574338</c:v>
                </c:pt>
                <c:pt idx="29">
                  <c:v>5.4707249999999998</c:v>
                </c:pt>
                <c:pt idx="30">
                  <c:v>6.2563610000000001</c:v>
                </c:pt>
                <c:pt idx="31">
                  <c:v>6.1659420000000003</c:v>
                </c:pt>
                <c:pt idx="32">
                  <c:v>5.915324</c:v>
                </c:pt>
                <c:pt idx="33">
                  <c:v>6.539021</c:v>
                </c:pt>
                <c:pt idx="34">
                  <c:v>6.5312869999999998</c:v>
                </c:pt>
                <c:pt idx="35">
                  <c:v>6.8263980000000002</c:v>
                </c:pt>
                <c:pt idx="36">
                  <c:v>6.3499629999999998</c:v>
                </c:pt>
                <c:pt idx="37">
                  <c:v>6.0819989999999997</c:v>
                </c:pt>
                <c:pt idx="38">
                  <c:v>6.4925800000000002</c:v>
                </c:pt>
                <c:pt idx="39">
                  <c:v>6.6757390000000001</c:v>
                </c:pt>
                <c:pt idx="40">
                  <c:v>6.7142210000000002</c:v>
                </c:pt>
                <c:pt idx="41">
                  <c:v>7.1204090000000004</c:v>
                </c:pt>
                <c:pt idx="42">
                  <c:v>7.0192220000000001</c:v>
                </c:pt>
                <c:pt idx="43">
                  <c:v>7.070703</c:v>
                </c:pt>
                <c:pt idx="44">
                  <c:v>7.5827150000000003</c:v>
                </c:pt>
                <c:pt idx="45">
                  <c:v>8.2632820000000002</c:v>
                </c:pt>
                <c:pt idx="46">
                  <c:v>7.3175270000000001</c:v>
                </c:pt>
                <c:pt idx="47">
                  <c:v>8.1127640000000003</c:v>
                </c:pt>
                <c:pt idx="48">
                  <c:v>7.6545230000000002</c:v>
                </c:pt>
                <c:pt idx="49">
                  <c:v>7.359388</c:v>
                </c:pt>
                <c:pt idx="50">
                  <c:v>8.5473049999999997</c:v>
                </c:pt>
                <c:pt idx="51">
                  <c:v>8.0724660000000004</c:v>
                </c:pt>
                <c:pt idx="52">
                  <c:v>7.7711449999999997</c:v>
                </c:pt>
                <c:pt idx="53">
                  <c:v>8.5570430000000002</c:v>
                </c:pt>
                <c:pt idx="54">
                  <c:v>8.9844729999999995</c:v>
                </c:pt>
                <c:pt idx="55">
                  <c:v>8.6575620000000004</c:v>
                </c:pt>
                <c:pt idx="56">
                  <c:v>9.1559399999999993</c:v>
                </c:pt>
                <c:pt idx="57">
                  <c:v>9.3762640000000008</c:v>
                </c:pt>
                <c:pt idx="58">
                  <c:v>10.17313</c:v>
                </c:pt>
                <c:pt idx="59">
                  <c:v>9.5950690000000005</c:v>
                </c:pt>
                <c:pt idx="60">
                  <c:v>8.5429980000000008</c:v>
                </c:pt>
                <c:pt idx="61">
                  <c:v>8.6818399999999993</c:v>
                </c:pt>
                <c:pt idx="62">
                  <c:v>9.9665590000000002</c:v>
                </c:pt>
                <c:pt idx="63">
                  <c:v>9.7138150000000003</c:v>
                </c:pt>
                <c:pt idx="64">
                  <c:v>9.7912199999999991</c:v>
                </c:pt>
                <c:pt idx="65">
                  <c:v>9.8204150000000006</c:v>
                </c:pt>
                <c:pt idx="66">
                  <c:v>9.74512</c:v>
                </c:pt>
                <c:pt idx="67">
                  <c:v>10.46997</c:v>
                </c:pt>
                <c:pt idx="68">
                  <c:v>10.453340000000001</c:v>
                </c:pt>
                <c:pt idx="69">
                  <c:v>10.06837</c:v>
                </c:pt>
                <c:pt idx="70">
                  <c:v>11.116759999999999</c:v>
                </c:pt>
                <c:pt idx="71">
                  <c:v>10.079219999999999</c:v>
                </c:pt>
                <c:pt idx="72">
                  <c:v>10.01384</c:v>
                </c:pt>
                <c:pt idx="73">
                  <c:v>9.3971979999999995</c:v>
                </c:pt>
                <c:pt idx="74">
                  <c:v>10.43572</c:v>
                </c:pt>
                <c:pt idx="75">
                  <c:v>10.317920000000001</c:v>
                </c:pt>
                <c:pt idx="76">
                  <c:v>11.783469999999999</c:v>
                </c:pt>
                <c:pt idx="77">
                  <c:v>11.15049</c:v>
                </c:pt>
                <c:pt idx="78">
                  <c:v>10.67182</c:v>
                </c:pt>
                <c:pt idx="79">
                  <c:v>11.60641</c:v>
                </c:pt>
                <c:pt idx="80">
                  <c:v>11.36417</c:v>
                </c:pt>
                <c:pt idx="81">
                  <c:v>12.32057</c:v>
                </c:pt>
                <c:pt idx="82">
                  <c:v>12.12914</c:v>
                </c:pt>
                <c:pt idx="83">
                  <c:v>11.49837</c:v>
                </c:pt>
                <c:pt idx="84">
                  <c:v>11.38491</c:v>
                </c:pt>
                <c:pt idx="85">
                  <c:v>11.03097</c:v>
                </c:pt>
                <c:pt idx="86">
                  <c:v>12.15931</c:v>
                </c:pt>
                <c:pt idx="87">
                  <c:v>12.083740000000001</c:v>
                </c:pt>
                <c:pt idx="88">
                  <c:v>12.895440000000001</c:v>
                </c:pt>
                <c:pt idx="89">
                  <c:v>12.9589</c:v>
                </c:pt>
                <c:pt idx="90">
                  <c:v>13.22186</c:v>
                </c:pt>
                <c:pt idx="91">
                  <c:v>13.97662</c:v>
                </c:pt>
                <c:pt idx="92">
                  <c:v>13.16297</c:v>
                </c:pt>
                <c:pt idx="93">
                  <c:v>15.614879999999999</c:v>
                </c:pt>
                <c:pt idx="94">
                  <c:v>15.620240000000001</c:v>
                </c:pt>
                <c:pt idx="95">
                  <c:v>13.69422</c:v>
                </c:pt>
                <c:pt idx="96">
                  <c:v>14.88034</c:v>
                </c:pt>
                <c:pt idx="97">
                  <c:v>15.15171</c:v>
                </c:pt>
                <c:pt idx="98">
                  <c:v>15.41389</c:v>
                </c:pt>
                <c:pt idx="99">
                  <c:v>16.326899999999998</c:v>
                </c:pt>
                <c:pt idx="100">
                  <c:v>17.285720000000001</c:v>
                </c:pt>
                <c:pt idx="101">
                  <c:v>17.240929999999999</c:v>
                </c:pt>
                <c:pt idx="102">
                  <c:v>18.879860000000001</c:v>
                </c:pt>
                <c:pt idx="103">
                  <c:v>16.249110000000002</c:v>
                </c:pt>
                <c:pt idx="104">
                  <c:v>17.132470000000001</c:v>
                </c:pt>
                <c:pt idx="105">
                  <c:v>14.90466</c:v>
                </c:pt>
                <c:pt idx="106">
                  <c:v>13.73151</c:v>
                </c:pt>
                <c:pt idx="107">
                  <c:v>13.48418</c:v>
                </c:pt>
                <c:pt idx="108">
                  <c:v>11.519360000000001</c:v>
                </c:pt>
                <c:pt idx="109">
                  <c:v>10.74573</c:v>
                </c:pt>
                <c:pt idx="110">
                  <c:v>11.524850000000001</c:v>
                </c:pt>
                <c:pt idx="111">
                  <c:v>11.593070000000001</c:v>
                </c:pt>
                <c:pt idx="112">
                  <c:v>11.27078</c:v>
                </c:pt>
                <c:pt idx="113">
                  <c:v>12.58967</c:v>
                </c:pt>
                <c:pt idx="114">
                  <c:v>13.44434</c:v>
                </c:pt>
                <c:pt idx="115">
                  <c:v>12.92205</c:v>
                </c:pt>
                <c:pt idx="116">
                  <c:v>15.164540000000001</c:v>
                </c:pt>
                <c:pt idx="117">
                  <c:v>16.25685</c:v>
                </c:pt>
                <c:pt idx="118">
                  <c:v>16.13447</c:v>
                </c:pt>
                <c:pt idx="119">
                  <c:v>15.8817</c:v>
                </c:pt>
                <c:pt idx="120">
                  <c:v>14.015510000000001</c:v>
                </c:pt>
                <c:pt idx="121">
                  <c:v>13.53327</c:v>
                </c:pt>
                <c:pt idx="122">
                  <c:v>16.439</c:v>
                </c:pt>
                <c:pt idx="123">
                  <c:v>15.87768</c:v>
                </c:pt>
                <c:pt idx="124">
                  <c:v>14.999499999999999</c:v>
                </c:pt>
                <c:pt idx="125">
                  <c:v>15.326790000000001</c:v>
                </c:pt>
                <c:pt idx="126">
                  <c:v>16.426839999999999</c:v>
                </c:pt>
                <c:pt idx="127">
                  <c:v>15.66982</c:v>
                </c:pt>
                <c:pt idx="128">
                  <c:v>17.207350000000002</c:v>
                </c:pt>
                <c:pt idx="129">
                  <c:v>17.286619999999999</c:v>
                </c:pt>
                <c:pt idx="130">
                  <c:v>18.87041</c:v>
                </c:pt>
                <c:pt idx="131">
                  <c:v>18.078600000000002</c:v>
                </c:pt>
                <c:pt idx="132">
                  <c:v>15.58704</c:v>
                </c:pt>
                <c:pt idx="133">
                  <c:v>16.682469999999999</c:v>
                </c:pt>
                <c:pt idx="134">
                  <c:v>18.733889999999999</c:v>
                </c:pt>
                <c:pt idx="135">
                  <c:v>18.351579999999998</c:v>
                </c:pt>
                <c:pt idx="136">
                  <c:v>19.152930000000001</c:v>
                </c:pt>
                <c:pt idx="137">
                  <c:v>19.51793</c:v>
                </c:pt>
                <c:pt idx="138">
                  <c:v>21.05387</c:v>
                </c:pt>
                <c:pt idx="139">
                  <c:v>21.552199999999999</c:v>
                </c:pt>
                <c:pt idx="140">
                  <c:v>20.68394</c:v>
                </c:pt>
                <c:pt idx="141">
                  <c:v>21.02028</c:v>
                </c:pt>
                <c:pt idx="142">
                  <c:v>21.696750000000002</c:v>
                </c:pt>
                <c:pt idx="143">
                  <c:v>20.259640000000001</c:v>
                </c:pt>
                <c:pt idx="144">
                  <c:v>19.855029999999999</c:v>
                </c:pt>
                <c:pt idx="145">
                  <c:v>19.204840000000001</c:v>
                </c:pt>
                <c:pt idx="146">
                  <c:v>21.904209999999999</c:v>
                </c:pt>
                <c:pt idx="147">
                  <c:v>19.441649999999999</c:v>
                </c:pt>
                <c:pt idx="148">
                  <c:v>20.674769999999999</c:v>
                </c:pt>
                <c:pt idx="149">
                  <c:v>19.847090000000001</c:v>
                </c:pt>
                <c:pt idx="150">
                  <c:v>21.101140000000001</c:v>
                </c:pt>
                <c:pt idx="151">
                  <c:v>22.624140000000001</c:v>
                </c:pt>
                <c:pt idx="152">
                  <c:v>20.02495</c:v>
                </c:pt>
                <c:pt idx="153">
                  <c:v>22.819839999999999</c:v>
                </c:pt>
                <c:pt idx="154">
                  <c:v>23.640609999999999</c:v>
                </c:pt>
                <c:pt idx="155">
                  <c:v>19.239280000000001</c:v>
                </c:pt>
                <c:pt idx="156">
                  <c:v>19.840730000000001</c:v>
                </c:pt>
                <c:pt idx="157">
                  <c:v>18.452259999999999</c:v>
                </c:pt>
                <c:pt idx="158">
                  <c:v>18.646329999999999</c:v>
                </c:pt>
                <c:pt idx="159">
                  <c:v>19.28163</c:v>
                </c:pt>
                <c:pt idx="160">
                  <c:v>19.80031</c:v>
                </c:pt>
                <c:pt idx="161">
                  <c:v>17.367830000000001</c:v>
                </c:pt>
                <c:pt idx="162">
                  <c:v>20.09507</c:v>
                </c:pt>
                <c:pt idx="163">
                  <c:v>19.591349999999998</c:v>
                </c:pt>
                <c:pt idx="164">
                  <c:v>19.716719999999999</c:v>
                </c:pt>
                <c:pt idx="165">
                  <c:v>21.020900000000001</c:v>
                </c:pt>
                <c:pt idx="166">
                  <c:v>20.310230000000001</c:v>
                </c:pt>
                <c:pt idx="167">
                  <c:v>18.36749</c:v>
                </c:pt>
                <c:pt idx="168">
                  <c:v>19.271059999999999</c:v>
                </c:pt>
                <c:pt idx="169">
                  <c:v>18.066500000000001</c:v>
                </c:pt>
                <c:pt idx="170">
                  <c:v>17.844470000000001</c:v>
                </c:pt>
                <c:pt idx="171">
                  <c:v>18.83653</c:v>
                </c:pt>
                <c:pt idx="172">
                  <c:v>19.60924</c:v>
                </c:pt>
                <c:pt idx="173">
                  <c:v>19.02272</c:v>
                </c:pt>
                <c:pt idx="174">
                  <c:v>20.504370000000002</c:v>
                </c:pt>
                <c:pt idx="175">
                  <c:v>18.780619999999999</c:v>
                </c:pt>
                <c:pt idx="176">
                  <c:v>20.513739999999999</c:v>
                </c:pt>
                <c:pt idx="177">
                  <c:v>19.634429999999998</c:v>
                </c:pt>
                <c:pt idx="178">
                  <c:v>18.579560000000001</c:v>
                </c:pt>
                <c:pt idx="179">
                  <c:v>17.398869999999999</c:v>
                </c:pt>
                <c:pt idx="180">
                  <c:v>16.711970000000001</c:v>
                </c:pt>
                <c:pt idx="181">
                  <c:v>15.538399999999999</c:v>
                </c:pt>
                <c:pt idx="182">
                  <c:v>16.353819999999999</c:v>
                </c:pt>
                <c:pt idx="183">
                  <c:v>17.067</c:v>
                </c:pt>
                <c:pt idx="184">
                  <c:v>16.529990000000002</c:v>
                </c:pt>
                <c:pt idx="185">
                  <c:v>17.444849999999999</c:v>
                </c:pt>
                <c:pt idx="186">
                  <c:v>17.819769999999998</c:v>
                </c:pt>
                <c:pt idx="187">
                  <c:v>15.89893</c:v>
                </c:pt>
                <c:pt idx="188">
                  <c:v>17.060230000000001</c:v>
                </c:pt>
                <c:pt idx="189">
                  <c:v>17.489999999999998</c:v>
                </c:pt>
                <c:pt idx="190">
                  <c:v>16.90401</c:v>
                </c:pt>
                <c:pt idx="191">
                  <c:v>15.802490000000001</c:v>
                </c:pt>
                <c:pt idx="192">
                  <c:v>14.10927</c:v>
                </c:pt>
                <c:pt idx="193">
                  <c:v>14.65401</c:v>
                </c:pt>
                <c:pt idx="194">
                  <c:v>15.31202</c:v>
                </c:pt>
                <c:pt idx="195">
                  <c:v>15.21078</c:v>
                </c:pt>
                <c:pt idx="196">
                  <c:v>14.9963</c:v>
                </c:pt>
                <c:pt idx="197">
                  <c:v>16.35558</c:v>
                </c:pt>
                <c:pt idx="198">
                  <c:v>15.69378</c:v>
                </c:pt>
                <c:pt idx="199">
                  <c:v>16.964490000000001</c:v>
                </c:pt>
                <c:pt idx="200">
                  <c:v>16.741309999999999</c:v>
                </c:pt>
                <c:pt idx="201">
                  <c:v>16.5596</c:v>
                </c:pt>
                <c:pt idx="202">
                  <c:v>16.942440000000001</c:v>
                </c:pt>
                <c:pt idx="203">
                  <c:v>15.7347</c:v>
                </c:pt>
                <c:pt idx="204">
                  <c:v>15.993830000000001</c:v>
                </c:pt>
                <c:pt idx="205">
                  <c:v>14.85041</c:v>
                </c:pt>
                <c:pt idx="206">
                  <c:v>17.241949999999999</c:v>
                </c:pt>
                <c:pt idx="207">
                  <c:v>15.26186</c:v>
                </c:pt>
                <c:pt idx="208">
                  <c:v>19.566410000000001</c:v>
                </c:pt>
                <c:pt idx="209">
                  <c:v>17.512930000000001</c:v>
                </c:pt>
                <c:pt idx="210">
                  <c:v>23.452490000000001</c:v>
                </c:pt>
                <c:pt idx="211">
                  <c:v>20.785599999999999</c:v>
                </c:pt>
                <c:pt idx="212">
                  <c:v>20.662430000000001</c:v>
                </c:pt>
                <c:pt idx="213">
                  <c:v>18.642869999999998</c:v>
                </c:pt>
                <c:pt idx="214">
                  <c:v>19.121980000000001</c:v>
                </c:pt>
                <c:pt idx="215">
                  <c:v>18.189229999999998</c:v>
                </c:pt>
                <c:pt idx="216">
                  <c:v>19.329149999999998</c:v>
                </c:pt>
                <c:pt idx="217">
                  <c:v>17.90606</c:v>
                </c:pt>
                <c:pt idx="218">
                  <c:v>18.449960000000001</c:v>
                </c:pt>
                <c:pt idx="219">
                  <c:v>18.00103</c:v>
                </c:pt>
                <c:pt idx="220">
                  <c:v>19.735880000000002</c:v>
                </c:pt>
                <c:pt idx="221">
                  <c:v>19.204989999999999</c:v>
                </c:pt>
                <c:pt idx="222">
                  <c:v>18.64649</c:v>
                </c:pt>
                <c:pt idx="223">
                  <c:v>19.60106</c:v>
                </c:pt>
                <c:pt idx="224">
                  <c:v>18.024429999999999</c:v>
                </c:pt>
                <c:pt idx="225">
                  <c:v>20.562660000000001</c:v>
                </c:pt>
                <c:pt idx="226">
                  <c:v>20.77148</c:v>
                </c:pt>
                <c:pt idx="227">
                  <c:v>16.801639999999999</c:v>
                </c:pt>
                <c:pt idx="228">
                  <c:v>18.5867</c:v>
                </c:pt>
                <c:pt idx="229">
                  <c:v>16.67962</c:v>
                </c:pt>
                <c:pt idx="230">
                  <c:v>17.00919</c:v>
                </c:pt>
                <c:pt idx="231">
                  <c:v>17.709949999999999</c:v>
                </c:pt>
                <c:pt idx="232">
                  <c:v>18.562239999999999</c:v>
                </c:pt>
                <c:pt idx="233">
                  <c:v>16.42464</c:v>
                </c:pt>
                <c:pt idx="234">
                  <c:v>18.40925</c:v>
                </c:pt>
                <c:pt idx="235">
                  <c:v>17.533000000000001</c:v>
                </c:pt>
                <c:pt idx="236">
                  <c:v>17.715579999999999</c:v>
                </c:pt>
                <c:pt idx="237">
                  <c:v>19.483979999999999</c:v>
                </c:pt>
                <c:pt idx="238">
                  <c:v>17.714369999999999</c:v>
                </c:pt>
                <c:pt idx="239">
                  <c:v>17.893190000000001</c:v>
                </c:pt>
                <c:pt idx="240">
                  <c:v>17.261749999999999</c:v>
                </c:pt>
                <c:pt idx="241">
                  <c:v>14.296110000000001</c:v>
                </c:pt>
                <c:pt idx="242">
                  <c:v>14.94666</c:v>
                </c:pt>
                <c:pt idx="243">
                  <c:v>15.04491</c:v>
                </c:pt>
                <c:pt idx="244">
                  <c:v>14.348610000000001</c:v>
                </c:pt>
                <c:pt idx="245">
                  <c:v>16.027719999999999</c:v>
                </c:pt>
                <c:pt idx="246">
                  <c:v>18.09994</c:v>
                </c:pt>
                <c:pt idx="247">
                  <c:v>17.250779999999999</c:v>
                </c:pt>
                <c:pt idx="248">
                  <c:v>17.121189999999999</c:v>
                </c:pt>
                <c:pt idx="249">
                  <c:v>18.468340000000001</c:v>
                </c:pt>
                <c:pt idx="250">
                  <c:v>20.695959999999999</c:v>
                </c:pt>
                <c:pt idx="251">
                  <c:v>19.574950000000001</c:v>
                </c:pt>
                <c:pt idx="252">
                  <c:v>18.09431</c:v>
                </c:pt>
                <c:pt idx="253">
                  <c:v>18.722349999999999</c:v>
                </c:pt>
                <c:pt idx="254">
                  <c:v>21.328949999999999</c:v>
                </c:pt>
                <c:pt idx="255">
                  <c:v>19.80613</c:v>
                </c:pt>
                <c:pt idx="256">
                  <c:v>20.12041</c:v>
                </c:pt>
                <c:pt idx="257">
                  <c:v>21.465260000000001</c:v>
                </c:pt>
                <c:pt idx="258">
                  <c:v>20.04731</c:v>
                </c:pt>
                <c:pt idx="259">
                  <c:v>20.138500000000001</c:v>
                </c:pt>
                <c:pt idx="260">
                  <c:v>20.62839</c:v>
                </c:pt>
                <c:pt idx="261">
                  <c:v>20.631789999999999</c:v>
                </c:pt>
                <c:pt idx="262">
                  <c:v>23.541869999999999</c:v>
                </c:pt>
                <c:pt idx="263">
                  <c:v>23.17764</c:v>
                </c:pt>
                <c:pt idx="264">
                  <c:v>21.11158</c:v>
                </c:pt>
                <c:pt idx="265">
                  <c:v>22.688960000000002</c:v>
                </c:pt>
                <c:pt idx="266">
                  <c:v>26.041060000000002</c:v>
                </c:pt>
                <c:pt idx="267">
                  <c:v>22.7041</c:v>
                </c:pt>
                <c:pt idx="268">
                  <c:v>24.70571</c:v>
                </c:pt>
                <c:pt idx="269">
                  <c:v>25.340990000000001</c:v>
                </c:pt>
                <c:pt idx="270">
                  <c:v>23.445810000000002</c:v>
                </c:pt>
                <c:pt idx="271">
                  <c:v>26.81906</c:v>
                </c:pt>
                <c:pt idx="272">
                  <c:v>24.865749999999998</c:v>
                </c:pt>
                <c:pt idx="273">
                  <c:v>23.878990000000002</c:v>
                </c:pt>
                <c:pt idx="274">
                  <c:v>24.48875</c:v>
                </c:pt>
                <c:pt idx="275">
                  <c:v>23.058959999999999</c:v>
                </c:pt>
                <c:pt idx="276">
                  <c:v>24.732710000000001</c:v>
                </c:pt>
                <c:pt idx="277">
                  <c:v>20.871870000000001</c:v>
                </c:pt>
                <c:pt idx="278">
                  <c:v>23.19378</c:v>
                </c:pt>
                <c:pt idx="279">
                  <c:v>20.529910000000001</c:v>
                </c:pt>
                <c:pt idx="280">
                  <c:v>24.367010000000001</c:v>
                </c:pt>
                <c:pt idx="281">
                  <c:v>22.183499999999999</c:v>
                </c:pt>
                <c:pt idx="282">
                  <c:v>22.96828</c:v>
                </c:pt>
                <c:pt idx="283">
                  <c:v>23.579519999999999</c:v>
                </c:pt>
                <c:pt idx="284">
                  <c:v>23.606089999999998</c:v>
                </c:pt>
                <c:pt idx="285">
                  <c:v>24.17409</c:v>
                </c:pt>
                <c:pt idx="286">
                  <c:v>22.936640000000001</c:v>
                </c:pt>
                <c:pt idx="287">
                  <c:v>21.711079999999999</c:v>
                </c:pt>
                <c:pt idx="288">
                  <c:v>22.913599999999999</c:v>
                </c:pt>
                <c:pt idx="289">
                  <c:v>23.06568</c:v>
                </c:pt>
                <c:pt idx="290">
                  <c:v>22.88401</c:v>
                </c:pt>
                <c:pt idx="291">
                  <c:v>22.685099999999998</c:v>
                </c:pt>
                <c:pt idx="292">
                  <c:v>24.958079999999999</c:v>
                </c:pt>
                <c:pt idx="293">
                  <c:v>22.601939999999999</c:v>
                </c:pt>
                <c:pt idx="294">
                  <c:v>25.257090000000002</c:v>
                </c:pt>
                <c:pt idx="295">
                  <c:v>23.587319999999998</c:v>
                </c:pt>
                <c:pt idx="296">
                  <c:v>23.497260000000001</c:v>
                </c:pt>
              </c:numCache>
            </c:numRef>
          </c:yVal>
          <c:smooth val="0"/>
          <c:extLst>
            <c:ext xmlns:c16="http://schemas.microsoft.com/office/drawing/2014/chart" uri="{C3380CC4-5D6E-409C-BE32-E72D297353CC}">
              <c16:uniqueId val="{00000000-3AC6-45C9-95AF-0356829BD0E6}"/>
            </c:ext>
          </c:extLst>
        </c:ser>
        <c:dLbls>
          <c:showLegendKey val="0"/>
          <c:showVal val="0"/>
          <c:showCatName val="0"/>
          <c:showSerName val="0"/>
          <c:showPercent val="0"/>
          <c:showBubbleSize val="0"/>
        </c:dLbls>
        <c:axId val="275231552"/>
        <c:axId val="275225728"/>
      </c:scatterChart>
      <c:valAx>
        <c:axId val="2752315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25728"/>
        <c:crosses val="autoZero"/>
        <c:crossBetween val="midCat"/>
      </c:valAx>
      <c:valAx>
        <c:axId val="275225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L'importation </a:t>
                </a:r>
                <a:r>
                  <a:rPr lang="fr-FR" baseline="0"/>
                  <a:t> (en milliard)</a:t>
                </a:r>
                <a:endParaRPr lang="fr-F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315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Modèle</a:t>
            </a:r>
            <a:r>
              <a:rPr lang="en-US" baseline="0"/>
              <a:t> exponentiel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Modélisation!$A$1</c:f>
              <c:strCache>
                <c:ptCount val="1"/>
                <c:pt idx="0">
                  <c:v>Importation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6"/>
                </a:solidFill>
                <a:prstDash val="solid"/>
              </a:ln>
              <a:effectLst/>
            </c:spPr>
            <c:trendlineType val="exp"/>
            <c:dispRSqr val="1"/>
            <c:dispEq val="1"/>
            <c:trendlineLbl>
              <c:layout>
                <c:manualLayout>
                  <c:x val="0.10464011216838938"/>
                  <c:y val="-0.1259654423473809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Modélisation!$B$2:$B$298</c:f>
              <c:numCache>
                <c:formatCode>General</c:formatCode>
                <c:ptCount val="29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numCache>
            </c:numRef>
          </c:xVal>
          <c:yVal>
            <c:numRef>
              <c:f>Modélisation!$A$2:$A$298</c:f>
              <c:numCache>
                <c:formatCode>General</c:formatCode>
                <c:ptCount val="297"/>
                <c:pt idx="0">
                  <c:v>5.3211909999999998</c:v>
                </c:pt>
                <c:pt idx="1">
                  <c:v>5.4370900000000004</c:v>
                </c:pt>
                <c:pt idx="2">
                  <c:v>5.879264</c:v>
                </c:pt>
                <c:pt idx="3">
                  <c:v>4.7694239999999999</c:v>
                </c:pt>
                <c:pt idx="4">
                  <c:v>5.9865159999999999</c:v>
                </c:pt>
                <c:pt idx="5">
                  <c:v>6.2047030000000003</c:v>
                </c:pt>
                <c:pt idx="6">
                  <c:v>5.7374479999999997</c:v>
                </c:pt>
                <c:pt idx="7">
                  <c:v>6.2198869999999999</c:v>
                </c:pt>
                <c:pt idx="8">
                  <c:v>5.4434550000000002</c:v>
                </c:pt>
                <c:pt idx="9">
                  <c:v>5.8928149999999997</c:v>
                </c:pt>
                <c:pt idx="10">
                  <c:v>5.7481999999999998</c:v>
                </c:pt>
                <c:pt idx="11">
                  <c:v>5.0580439999999998</c:v>
                </c:pt>
                <c:pt idx="12">
                  <c:v>5.1418020000000002</c:v>
                </c:pt>
                <c:pt idx="13">
                  <c:v>4.447247</c:v>
                </c:pt>
                <c:pt idx="14">
                  <c:v>4.994319</c:v>
                </c:pt>
                <c:pt idx="15">
                  <c:v>4.7936389999999998</c:v>
                </c:pt>
                <c:pt idx="16">
                  <c:v>5.1895810000000004</c:v>
                </c:pt>
                <c:pt idx="17">
                  <c:v>4.9261239999999997</c:v>
                </c:pt>
                <c:pt idx="18">
                  <c:v>4.9512390000000002</c:v>
                </c:pt>
                <c:pt idx="19">
                  <c:v>5.5568479999999996</c:v>
                </c:pt>
                <c:pt idx="20">
                  <c:v>4.8990669999999996</c:v>
                </c:pt>
                <c:pt idx="21">
                  <c:v>5.8084300000000004</c:v>
                </c:pt>
                <c:pt idx="22">
                  <c:v>5.4182889999999997</c:v>
                </c:pt>
                <c:pt idx="23">
                  <c:v>4.7026870000000001</c:v>
                </c:pt>
                <c:pt idx="24">
                  <c:v>4.8318130000000004</c:v>
                </c:pt>
                <c:pt idx="25">
                  <c:v>4.9301139999999997</c:v>
                </c:pt>
                <c:pt idx="26">
                  <c:v>5.0459990000000001</c:v>
                </c:pt>
                <c:pt idx="27">
                  <c:v>5.4373480000000001</c:v>
                </c:pt>
                <c:pt idx="28">
                  <c:v>5.574338</c:v>
                </c:pt>
                <c:pt idx="29">
                  <c:v>5.4707249999999998</c:v>
                </c:pt>
                <c:pt idx="30">
                  <c:v>6.2563610000000001</c:v>
                </c:pt>
                <c:pt idx="31">
                  <c:v>6.1659420000000003</c:v>
                </c:pt>
                <c:pt idx="32">
                  <c:v>5.915324</c:v>
                </c:pt>
                <c:pt idx="33">
                  <c:v>6.539021</c:v>
                </c:pt>
                <c:pt idx="34">
                  <c:v>6.5312869999999998</c:v>
                </c:pt>
                <c:pt idx="35">
                  <c:v>6.8263980000000002</c:v>
                </c:pt>
                <c:pt idx="36">
                  <c:v>6.3499629999999998</c:v>
                </c:pt>
                <c:pt idx="37">
                  <c:v>6.0819989999999997</c:v>
                </c:pt>
                <c:pt idx="38">
                  <c:v>6.4925800000000002</c:v>
                </c:pt>
                <c:pt idx="39">
                  <c:v>6.6757390000000001</c:v>
                </c:pt>
                <c:pt idx="40">
                  <c:v>6.7142210000000002</c:v>
                </c:pt>
                <c:pt idx="41">
                  <c:v>7.1204090000000004</c:v>
                </c:pt>
                <c:pt idx="42">
                  <c:v>7.0192220000000001</c:v>
                </c:pt>
                <c:pt idx="43">
                  <c:v>7.070703</c:v>
                </c:pt>
                <c:pt idx="44">
                  <c:v>7.5827150000000003</c:v>
                </c:pt>
                <c:pt idx="45">
                  <c:v>8.2632820000000002</c:v>
                </c:pt>
                <c:pt idx="46">
                  <c:v>7.3175270000000001</c:v>
                </c:pt>
                <c:pt idx="47">
                  <c:v>8.1127640000000003</c:v>
                </c:pt>
                <c:pt idx="48">
                  <c:v>7.6545230000000002</c:v>
                </c:pt>
                <c:pt idx="49">
                  <c:v>7.359388</c:v>
                </c:pt>
                <c:pt idx="50">
                  <c:v>8.5473049999999997</c:v>
                </c:pt>
                <c:pt idx="51">
                  <c:v>8.0724660000000004</c:v>
                </c:pt>
                <c:pt idx="52">
                  <c:v>7.7711449999999997</c:v>
                </c:pt>
                <c:pt idx="53">
                  <c:v>8.5570430000000002</c:v>
                </c:pt>
                <c:pt idx="54">
                  <c:v>8.9844729999999995</c:v>
                </c:pt>
                <c:pt idx="55">
                  <c:v>8.6575620000000004</c:v>
                </c:pt>
                <c:pt idx="56">
                  <c:v>9.1559399999999993</c:v>
                </c:pt>
                <c:pt idx="57">
                  <c:v>9.3762640000000008</c:v>
                </c:pt>
                <c:pt idx="58">
                  <c:v>10.17313</c:v>
                </c:pt>
                <c:pt idx="59">
                  <c:v>9.5950690000000005</c:v>
                </c:pt>
                <c:pt idx="60">
                  <c:v>8.5429980000000008</c:v>
                </c:pt>
                <c:pt idx="61">
                  <c:v>8.6818399999999993</c:v>
                </c:pt>
                <c:pt idx="62">
                  <c:v>9.9665590000000002</c:v>
                </c:pt>
                <c:pt idx="63">
                  <c:v>9.7138150000000003</c:v>
                </c:pt>
                <c:pt idx="64">
                  <c:v>9.7912199999999991</c:v>
                </c:pt>
                <c:pt idx="65">
                  <c:v>9.8204150000000006</c:v>
                </c:pt>
                <c:pt idx="66">
                  <c:v>9.74512</c:v>
                </c:pt>
                <c:pt idx="67">
                  <c:v>10.46997</c:v>
                </c:pt>
                <c:pt idx="68">
                  <c:v>10.453340000000001</c:v>
                </c:pt>
                <c:pt idx="69">
                  <c:v>10.06837</c:v>
                </c:pt>
                <c:pt idx="70">
                  <c:v>11.116759999999999</c:v>
                </c:pt>
                <c:pt idx="71">
                  <c:v>10.079219999999999</c:v>
                </c:pt>
                <c:pt idx="72">
                  <c:v>10.01384</c:v>
                </c:pt>
                <c:pt idx="73">
                  <c:v>9.3971979999999995</c:v>
                </c:pt>
                <c:pt idx="74">
                  <c:v>10.43572</c:v>
                </c:pt>
                <c:pt idx="75">
                  <c:v>10.317920000000001</c:v>
                </c:pt>
                <c:pt idx="76">
                  <c:v>11.783469999999999</c:v>
                </c:pt>
                <c:pt idx="77">
                  <c:v>11.15049</c:v>
                </c:pt>
                <c:pt idx="78">
                  <c:v>10.67182</c:v>
                </c:pt>
                <c:pt idx="79">
                  <c:v>11.60641</c:v>
                </c:pt>
                <c:pt idx="80">
                  <c:v>11.36417</c:v>
                </c:pt>
                <c:pt idx="81">
                  <c:v>12.32057</c:v>
                </c:pt>
                <c:pt idx="82">
                  <c:v>12.12914</c:v>
                </c:pt>
                <c:pt idx="83">
                  <c:v>11.49837</c:v>
                </c:pt>
                <c:pt idx="84">
                  <c:v>11.38491</c:v>
                </c:pt>
                <c:pt idx="85">
                  <c:v>11.03097</c:v>
                </c:pt>
                <c:pt idx="86">
                  <c:v>12.15931</c:v>
                </c:pt>
                <c:pt idx="87">
                  <c:v>12.083740000000001</c:v>
                </c:pt>
                <c:pt idx="88">
                  <c:v>12.895440000000001</c:v>
                </c:pt>
                <c:pt idx="89">
                  <c:v>12.9589</c:v>
                </c:pt>
                <c:pt idx="90">
                  <c:v>13.22186</c:v>
                </c:pt>
                <c:pt idx="91">
                  <c:v>13.97662</c:v>
                </c:pt>
                <c:pt idx="92">
                  <c:v>13.16297</c:v>
                </c:pt>
                <c:pt idx="93">
                  <c:v>15.614879999999999</c:v>
                </c:pt>
                <c:pt idx="94">
                  <c:v>15.620240000000001</c:v>
                </c:pt>
                <c:pt idx="95">
                  <c:v>13.69422</c:v>
                </c:pt>
                <c:pt idx="96">
                  <c:v>14.88034</c:v>
                </c:pt>
                <c:pt idx="97">
                  <c:v>15.15171</c:v>
                </c:pt>
                <c:pt idx="98">
                  <c:v>15.41389</c:v>
                </c:pt>
                <c:pt idx="99">
                  <c:v>16.326899999999998</c:v>
                </c:pt>
                <c:pt idx="100">
                  <c:v>17.285720000000001</c:v>
                </c:pt>
                <c:pt idx="101">
                  <c:v>17.240929999999999</c:v>
                </c:pt>
                <c:pt idx="102">
                  <c:v>18.879860000000001</c:v>
                </c:pt>
                <c:pt idx="103">
                  <c:v>16.249110000000002</c:v>
                </c:pt>
                <c:pt idx="104">
                  <c:v>17.132470000000001</c:v>
                </c:pt>
                <c:pt idx="105">
                  <c:v>14.90466</c:v>
                </c:pt>
                <c:pt idx="106">
                  <c:v>13.73151</c:v>
                </c:pt>
                <c:pt idx="107">
                  <c:v>13.48418</c:v>
                </c:pt>
                <c:pt idx="108">
                  <c:v>11.519360000000001</c:v>
                </c:pt>
                <c:pt idx="109">
                  <c:v>10.74573</c:v>
                </c:pt>
                <c:pt idx="110">
                  <c:v>11.524850000000001</c:v>
                </c:pt>
                <c:pt idx="111">
                  <c:v>11.593070000000001</c:v>
                </c:pt>
                <c:pt idx="112">
                  <c:v>11.27078</c:v>
                </c:pt>
                <c:pt idx="113">
                  <c:v>12.58967</c:v>
                </c:pt>
                <c:pt idx="114">
                  <c:v>13.44434</c:v>
                </c:pt>
                <c:pt idx="115">
                  <c:v>12.92205</c:v>
                </c:pt>
                <c:pt idx="116">
                  <c:v>15.164540000000001</c:v>
                </c:pt>
                <c:pt idx="117">
                  <c:v>16.25685</c:v>
                </c:pt>
                <c:pt idx="118">
                  <c:v>16.13447</c:v>
                </c:pt>
                <c:pt idx="119">
                  <c:v>15.8817</c:v>
                </c:pt>
                <c:pt idx="120">
                  <c:v>14.015510000000001</c:v>
                </c:pt>
                <c:pt idx="121">
                  <c:v>13.53327</c:v>
                </c:pt>
                <c:pt idx="122">
                  <c:v>16.439</c:v>
                </c:pt>
                <c:pt idx="123">
                  <c:v>15.87768</c:v>
                </c:pt>
                <c:pt idx="124">
                  <c:v>14.999499999999999</c:v>
                </c:pt>
                <c:pt idx="125">
                  <c:v>15.326790000000001</c:v>
                </c:pt>
                <c:pt idx="126">
                  <c:v>16.426839999999999</c:v>
                </c:pt>
                <c:pt idx="127">
                  <c:v>15.66982</c:v>
                </c:pt>
                <c:pt idx="128">
                  <c:v>17.207350000000002</c:v>
                </c:pt>
                <c:pt idx="129">
                  <c:v>17.286619999999999</c:v>
                </c:pt>
                <c:pt idx="130">
                  <c:v>18.87041</c:v>
                </c:pt>
                <c:pt idx="131">
                  <c:v>18.078600000000002</c:v>
                </c:pt>
                <c:pt idx="132">
                  <c:v>15.58704</c:v>
                </c:pt>
                <c:pt idx="133">
                  <c:v>16.682469999999999</c:v>
                </c:pt>
                <c:pt idx="134">
                  <c:v>18.733889999999999</c:v>
                </c:pt>
                <c:pt idx="135">
                  <c:v>18.351579999999998</c:v>
                </c:pt>
                <c:pt idx="136">
                  <c:v>19.152930000000001</c:v>
                </c:pt>
                <c:pt idx="137">
                  <c:v>19.51793</c:v>
                </c:pt>
                <c:pt idx="138">
                  <c:v>21.05387</c:v>
                </c:pt>
                <c:pt idx="139">
                  <c:v>21.552199999999999</c:v>
                </c:pt>
                <c:pt idx="140">
                  <c:v>20.68394</c:v>
                </c:pt>
                <c:pt idx="141">
                  <c:v>21.02028</c:v>
                </c:pt>
                <c:pt idx="142">
                  <c:v>21.696750000000002</c:v>
                </c:pt>
                <c:pt idx="143">
                  <c:v>20.259640000000001</c:v>
                </c:pt>
                <c:pt idx="144">
                  <c:v>19.855029999999999</c:v>
                </c:pt>
                <c:pt idx="145">
                  <c:v>19.204840000000001</c:v>
                </c:pt>
                <c:pt idx="146">
                  <c:v>21.904209999999999</c:v>
                </c:pt>
                <c:pt idx="147">
                  <c:v>19.441649999999999</c:v>
                </c:pt>
                <c:pt idx="148">
                  <c:v>20.674769999999999</c:v>
                </c:pt>
                <c:pt idx="149">
                  <c:v>19.847090000000001</c:v>
                </c:pt>
                <c:pt idx="150">
                  <c:v>21.101140000000001</c:v>
                </c:pt>
                <c:pt idx="151">
                  <c:v>22.624140000000001</c:v>
                </c:pt>
                <c:pt idx="152">
                  <c:v>20.02495</c:v>
                </c:pt>
                <c:pt idx="153">
                  <c:v>22.819839999999999</c:v>
                </c:pt>
                <c:pt idx="154">
                  <c:v>23.640609999999999</c:v>
                </c:pt>
                <c:pt idx="155">
                  <c:v>19.239280000000001</c:v>
                </c:pt>
                <c:pt idx="156">
                  <c:v>19.840730000000001</c:v>
                </c:pt>
                <c:pt idx="157">
                  <c:v>18.452259999999999</c:v>
                </c:pt>
                <c:pt idx="158">
                  <c:v>18.646329999999999</c:v>
                </c:pt>
                <c:pt idx="159">
                  <c:v>19.28163</c:v>
                </c:pt>
                <c:pt idx="160">
                  <c:v>19.80031</c:v>
                </c:pt>
                <c:pt idx="161">
                  <c:v>17.367830000000001</c:v>
                </c:pt>
                <c:pt idx="162">
                  <c:v>20.09507</c:v>
                </c:pt>
                <c:pt idx="163">
                  <c:v>19.591349999999998</c:v>
                </c:pt>
                <c:pt idx="164">
                  <c:v>19.716719999999999</c:v>
                </c:pt>
                <c:pt idx="165">
                  <c:v>21.020900000000001</c:v>
                </c:pt>
                <c:pt idx="166">
                  <c:v>20.310230000000001</c:v>
                </c:pt>
                <c:pt idx="167">
                  <c:v>18.36749</c:v>
                </c:pt>
                <c:pt idx="168">
                  <c:v>19.271059999999999</c:v>
                </c:pt>
                <c:pt idx="169">
                  <c:v>18.066500000000001</c:v>
                </c:pt>
                <c:pt idx="170">
                  <c:v>17.844470000000001</c:v>
                </c:pt>
                <c:pt idx="171">
                  <c:v>18.83653</c:v>
                </c:pt>
                <c:pt idx="172">
                  <c:v>19.60924</c:v>
                </c:pt>
                <c:pt idx="173">
                  <c:v>19.02272</c:v>
                </c:pt>
                <c:pt idx="174">
                  <c:v>20.504370000000002</c:v>
                </c:pt>
                <c:pt idx="175">
                  <c:v>18.780619999999999</c:v>
                </c:pt>
                <c:pt idx="176">
                  <c:v>20.513739999999999</c:v>
                </c:pt>
                <c:pt idx="177">
                  <c:v>19.634429999999998</c:v>
                </c:pt>
                <c:pt idx="178">
                  <c:v>18.579560000000001</c:v>
                </c:pt>
                <c:pt idx="179">
                  <c:v>17.398869999999999</c:v>
                </c:pt>
                <c:pt idx="180">
                  <c:v>16.711970000000001</c:v>
                </c:pt>
                <c:pt idx="181">
                  <c:v>15.538399999999999</c:v>
                </c:pt>
                <c:pt idx="182">
                  <c:v>16.353819999999999</c:v>
                </c:pt>
                <c:pt idx="183">
                  <c:v>17.067</c:v>
                </c:pt>
                <c:pt idx="184">
                  <c:v>16.529990000000002</c:v>
                </c:pt>
                <c:pt idx="185">
                  <c:v>17.444849999999999</c:v>
                </c:pt>
                <c:pt idx="186">
                  <c:v>17.819769999999998</c:v>
                </c:pt>
                <c:pt idx="187">
                  <c:v>15.89893</c:v>
                </c:pt>
                <c:pt idx="188">
                  <c:v>17.060230000000001</c:v>
                </c:pt>
                <c:pt idx="189">
                  <c:v>17.489999999999998</c:v>
                </c:pt>
                <c:pt idx="190">
                  <c:v>16.90401</c:v>
                </c:pt>
                <c:pt idx="191">
                  <c:v>15.802490000000001</c:v>
                </c:pt>
                <c:pt idx="192">
                  <c:v>14.10927</c:v>
                </c:pt>
                <c:pt idx="193">
                  <c:v>14.65401</c:v>
                </c:pt>
                <c:pt idx="194">
                  <c:v>15.31202</c:v>
                </c:pt>
                <c:pt idx="195">
                  <c:v>15.21078</c:v>
                </c:pt>
                <c:pt idx="196">
                  <c:v>14.9963</c:v>
                </c:pt>
                <c:pt idx="197">
                  <c:v>16.35558</c:v>
                </c:pt>
                <c:pt idx="198">
                  <c:v>15.69378</c:v>
                </c:pt>
                <c:pt idx="199">
                  <c:v>16.964490000000001</c:v>
                </c:pt>
                <c:pt idx="200">
                  <c:v>16.741309999999999</c:v>
                </c:pt>
                <c:pt idx="201">
                  <c:v>16.5596</c:v>
                </c:pt>
                <c:pt idx="202">
                  <c:v>16.942440000000001</c:v>
                </c:pt>
                <c:pt idx="203">
                  <c:v>15.7347</c:v>
                </c:pt>
                <c:pt idx="204">
                  <c:v>15.993830000000001</c:v>
                </c:pt>
                <c:pt idx="205">
                  <c:v>14.85041</c:v>
                </c:pt>
                <c:pt idx="206">
                  <c:v>17.241949999999999</c:v>
                </c:pt>
                <c:pt idx="207">
                  <c:v>15.26186</c:v>
                </c:pt>
                <c:pt idx="208">
                  <c:v>19.566410000000001</c:v>
                </c:pt>
                <c:pt idx="209">
                  <c:v>17.512930000000001</c:v>
                </c:pt>
                <c:pt idx="210">
                  <c:v>23.452490000000001</c:v>
                </c:pt>
                <c:pt idx="211">
                  <c:v>20.785599999999999</c:v>
                </c:pt>
                <c:pt idx="212">
                  <c:v>20.662430000000001</c:v>
                </c:pt>
                <c:pt idx="213">
                  <c:v>18.642869999999998</c:v>
                </c:pt>
                <c:pt idx="214">
                  <c:v>19.121980000000001</c:v>
                </c:pt>
                <c:pt idx="215">
                  <c:v>18.189229999999998</c:v>
                </c:pt>
                <c:pt idx="216">
                  <c:v>19.329149999999998</c:v>
                </c:pt>
                <c:pt idx="217">
                  <c:v>17.90606</c:v>
                </c:pt>
                <c:pt idx="218">
                  <c:v>18.449960000000001</c:v>
                </c:pt>
                <c:pt idx="219">
                  <c:v>18.00103</c:v>
                </c:pt>
                <c:pt idx="220">
                  <c:v>19.735880000000002</c:v>
                </c:pt>
                <c:pt idx="221">
                  <c:v>19.204989999999999</c:v>
                </c:pt>
                <c:pt idx="222">
                  <c:v>18.64649</c:v>
                </c:pt>
                <c:pt idx="223">
                  <c:v>19.60106</c:v>
                </c:pt>
                <c:pt idx="224">
                  <c:v>18.024429999999999</c:v>
                </c:pt>
                <c:pt idx="225">
                  <c:v>20.562660000000001</c:v>
                </c:pt>
                <c:pt idx="226">
                  <c:v>20.77148</c:v>
                </c:pt>
                <c:pt idx="227">
                  <c:v>16.801639999999999</c:v>
                </c:pt>
                <c:pt idx="228">
                  <c:v>18.5867</c:v>
                </c:pt>
                <c:pt idx="229">
                  <c:v>16.67962</c:v>
                </c:pt>
                <c:pt idx="230">
                  <c:v>17.00919</c:v>
                </c:pt>
                <c:pt idx="231">
                  <c:v>17.709949999999999</c:v>
                </c:pt>
                <c:pt idx="232">
                  <c:v>18.562239999999999</c:v>
                </c:pt>
                <c:pt idx="233">
                  <c:v>16.42464</c:v>
                </c:pt>
                <c:pt idx="234">
                  <c:v>18.40925</c:v>
                </c:pt>
                <c:pt idx="235">
                  <c:v>17.533000000000001</c:v>
                </c:pt>
                <c:pt idx="236">
                  <c:v>17.715579999999999</c:v>
                </c:pt>
                <c:pt idx="237">
                  <c:v>19.483979999999999</c:v>
                </c:pt>
                <c:pt idx="238">
                  <c:v>17.714369999999999</c:v>
                </c:pt>
                <c:pt idx="239">
                  <c:v>17.893190000000001</c:v>
                </c:pt>
                <c:pt idx="240">
                  <c:v>17.261749999999999</c:v>
                </c:pt>
                <c:pt idx="241">
                  <c:v>14.296110000000001</c:v>
                </c:pt>
                <c:pt idx="242">
                  <c:v>14.94666</c:v>
                </c:pt>
                <c:pt idx="243">
                  <c:v>15.04491</c:v>
                </c:pt>
                <c:pt idx="244">
                  <c:v>14.348610000000001</c:v>
                </c:pt>
                <c:pt idx="245">
                  <c:v>16.027719999999999</c:v>
                </c:pt>
                <c:pt idx="246">
                  <c:v>18.09994</c:v>
                </c:pt>
                <c:pt idx="247">
                  <c:v>17.250779999999999</c:v>
                </c:pt>
                <c:pt idx="248">
                  <c:v>17.121189999999999</c:v>
                </c:pt>
                <c:pt idx="249">
                  <c:v>18.468340000000001</c:v>
                </c:pt>
                <c:pt idx="250">
                  <c:v>20.695959999999999</c:v>
                </c:pt>
                <c:pt idx="251">
                  <c:v>19.574950000000001</c:v>
                </c:pt>
                <c:pt idx="252">
                  <c:v>18.09431</c:v>
                </c:pt>
                <c:pt idx="253">
                  <c:v>18.722349999999999</c:v>
                </c:pt>
                <c:pt idx="254">
                  <c:v>21.328949999999999</c:v>
                </c:pt>
                <c:pt idx="255">
                  <c:v>19.80613</c:v>
                </c:pt>
                <c:pt idx="256">
                  <c:v>20.12041</c:v>
                </c:pt>
                <c:pt idx="257">
                  <c:v>21.465260000000001</c:v>
                </c:pt>
                <c:pt idx="258">
                  <c:v>20.04731</c:v>
                </c:pt>
                <c:pt idx="259">
                  <c:v>20.138500000000001</c:v>
                </c:pt>
                <c:pt idx="260">
                  <c:v>20.62839</c:v>
                </c:pt>
                <c:pt idx="261">
                  <c:v>20.631789999999999</c:v>
                </c:pt>
                <c:pt idx="262">
                  <c:v>23.541869999999999</c:v>
                </c:pt>
                <c:pt idx="263">
                  <c:v>23.17764</c:v>
                </c:pt>
                <c:pt idx="264">
                  <c:v>21.11158</c:v>
                </c:pt>
                <c:pt idx="265">
                  <c:v>22.688960000000002</c:v>
                </c:pt>
                <c:pt idx="266">
                  <c:v>26.041060000000002</c:v>
                </c:pt>
                <c:pt idx="267">
                  <c:v>22.7041</c:v>
                </c:pt>
                <c:pt idx="268">
                  <c:v>24.70571</c:v>
                </c:pt>
                <c:pt idx="269">
                  <c:v>25.340990000000001</c:v>
                </c:pt>
                <c:pt idx="270">
                  <c:v>23.445810000000002</c:v>
                </c:pt>
                <c:pt idx="271">
                  <c:v>26.81906</c:v>
                </c:pt>
                <c:pt idx="272">
                  <c:v>24.865749999999998</c:v>
                </c:pt>
                <c:pt idx="273">
                  <c:v>23.878990000000002</c:v>
                </c:pt>
                <c:pt idx="274">
                  <c:v>24.48875</c:v>
                </c:pt>
                <c:pt idx="275">
                  <c:v>23.058959999999999</c:v>
                </c:pt>
                <c:pt idx="276">
                  <c:v>24.732710000000001</c:v>
                </c:pt>
                <c:pt idx="277">
                  <c:v>20.871870000000001</c:v>
                </c:pt>
                <c:pt idx="278">
                  <c:v>23.19378</c:v>
                </c:pt>
                <c:pt idx="279">
                  <c:v>20.529910000000001</c:v>
                </c:pt>
                <c:pt idx="280">
                  <c:v>24.367010000000001</c:v>
                </c:pt>
                <c:pt idx="281">
                  <c:v>22.183499999999999</c:v>
                </c:pt>
                <c:pt idx="282">
                  <c:v>22.96828</c:v>
                </c:pt>
                <c:pt idx="283">
                  <c:v>23.579519999999999</c:v>
                </c:pt>
                <c:pt idx="284">
                  <c:v>23.606089999999998</c:v>
                </c:pt>
                <c:pt idx="285">
                  <c:v>24.17409</c:v>
                </c:pt>
                <c:pt idx="286">
                  <c:v>22.936640000000001</c:v>
                </c:pt>
                <c:pt idx="287">
                  <c:v>21.711079999999999</c:v>
                </c:pt>
                <c:pt idx="288">
                  <c:v>22.913599999999999</c:v>
                </c:pt>
                <c:pt idx="289">
                  <c:v>23.06568</c:v>
                </c:pt>
                <c:pt idx="290">
                  <c:v>22.88401</c:v>
                </c:pt>
                <c:pt idx="291">
                  <c:v>22.685099999999998</c:v>
                </c:pt>
                <c:pt idx="292">
                  <c:v>24.958079999999999</c:v>
                </c:pt>
                <c:pt idx="293">
                  <c:v>22.601939999999999</c:v>
                </c:pt>
                <c:pt idx="294">
                  <c:v>25.257090000000002</c:v>
                </c:pt>
                <c:pt idx="295">
                  <c:v>23.587319999999998</c:v>
                </c:pt>
                <c:pt idx="296">
                  <c:v>23.497260000000001</c:v>
                </c:pt>
              </c:numCache>
            </c:numRef>
          </c:yVal>
          <c:smooth val="0"/>
          <c:extLst>
            <c:ext xmlns:c16="http://schemas.microsoft.com/office/drawing/2014/chart" uri="{C3380CC4-5D6E-409C-BE32-E72D297353CC}">
              <c16:uniqueId val="{00000000-916E-4AD6-AC32-C444DD0327FD}"/>
            </c:ext>
          </c:extLst>
        </c:ser>
        <c:dLbls>
          <c:showLegendKey val="0"/>
          <c:showVal val="0"/>
          <c:showCatName val="0"/>
          <c:showSerName val="0"/>
          <c:showPercent val="0"/>
          <c:showBubbleSize val="0"/>
        </c:dLbls>
        <c:axId val="275231552"/>
        <c:axId val="275225728"/>
      </c:scatterChart>
      <c:valAx>
        <c:axId val="2752315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25728"/>
        <c:crosses val="autoZero"/>
        <c:crossBetween val="midCat"/>
      </c:valAx>
      <c:valAx>
        <c:axId val="275225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Importation (en milliard)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315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Modèle logarithmique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Modélisation!$A$1</c:f>
              <c:strCache>
                <c:ptCount val="1"/>
                <c:pt idx="0">
                  <c:v>Importation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rgbClr val="C00000"/>
                </a:solidFill>
                <a:prstDash val="solid"/>
              </a:ln>
              <a:effectLst/>
            </c:spPr>
            <c:trendlineType val="log"/>
            <c:dispRSqr val="1"/>
            <c:dispEq val="1"/>
            <c:trendlineLbl>
              <c:layout>
                <c:manualLayout>
                  <c:x val="0.1390219463609394"/>
                  <c:y val="-0.23080858340917548"/>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Modélisation!$B$2:$B$298</c:f>
              <c:numCache>
                <c:formatCode>General</c:formatCode>
                <c:ptCount val="29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numCache>
            </c:numRef>
          </c:xVal>
          <c:yVal>
            <c:numRef>
              <c:f>Modélisation!$A$2:$A$298</c:f>
              <c:numCache>
                <c:formatCode>General</c:formatCode>
                <c:ptCount val="297"/>
                <c:pt idx="0">
                  <c:v>5.3211909999999998</c:v>
                </c:pt>
                <c:pt idx="1">
                  <c:v>5.4370900000000004</c:v>
                </c:pt>
                <c:pt idx="2">
                  <c:v>5.879264</c:v>
                </c:pt>
                <c:pt idx="3">
                  <c:v>4.7694239999999999</c:v>
                </c:pt>
                <c:pt idx="4">
                  <c:v>5.9865159999999999</c:v>
                </c:pt>
                <c:pt idx="5">
                  <c:v>6.2047030000000003</c:v>
                </c:pt>
                <c:pt idx="6">
                  <c:v>5.7374479999999997</c:v>
                </c:pt>
                <c:pt idx="7">
                  <c:v>6.2198869999999999</c:v>
                </c:pt>
                <c:pt idx="8">
                  <c:v>5.4434550000000002</c:v>
                </c:pt>
                <c:pt idx="9">
                  <c:v>5.8928149999999997</c:v>
                </c:pt>
                <c:pt idx="10">
                  <c:v>5.7481999999999998</c:v>
                </c:pt>
                <c:pt idx="11">
                  <c:v>5.0580439999999998</c:v>
                </c:pt>
                <c:pt idx="12">
                  <c:v>5.1418020000000002</c:v>
                </c:pt>
                <c:pt idx="13">
                  <c:v>4.447247</c:v>
                </c:pt>
                <c:pt idx="14">
                  <c:v>4.994319</c:v>
                </c:pt>
                <c:pt idx="15">
                  <c:v>4.7936389999999998</c:v>
                </c:pt>
                <c:pt idx="16">
                  <c:v>5.1895810000000004</c:v>
                </c:pt>
                <c:pt idx="17">
                  <c:v>4.9261239999999997</c:v>
                </c:pt>
                <c:pt idx="18">
                  <c:v>4.9512390000000002</c:v>
                </c:pt>
                <c:pt idx="19">
                  <c:v>5.5568479999999996</c:v>
                </c:pt>
                <c:pt idx="20">
                  <c:v>4.8990669999999996</c:v>
                </c:pt>
                <c:pt idx="21">
                  <c:v>5.8084300000000004</c:v>
                </c:pt>
                <c:pt idx="22">
                  <c:v>5.4182889999999997</c:v>
                </c:pt>
                <c:pt idx="23">
                  <c:v>4.7026870000000001</c:v>
                </c:pt>
                <c:pt idx="24">
                  <c:v>4.8318130000000004</c:v>
                </c:pt>
                <c:pt idx="25">
                  <c:v>4.9301139999999997</c:v>
                </c:pt>
                <c:pt idx="26">
                  <c:v>5.0459990000000001</c:v>
                </c:pt>
                <c:pt idx="27">
                  <c:v>5.4373480000000001</c:v>
                </c:pt>
                <c:pt idx="28">
                  <c:v>5.574338</c:v>
                </c:pt>
                <c:pt idx="29">
                  <c:v>5.4707249999999998</c:v>
                </c:pt>
                <c:pt idx="30">
                  <c:v>6.2563610000000001</c:v>
                </c:pt>
                <c:pt idx="31">
                  <c:v>6.1659420000000003</c:v>
                </c:pt>
                <c:pt idx="32">
                  <c:v>5.915324</c:v>
                </c:pt>
                <c:pt idx="33">
                  <c:v>6.539021</c:v>
                </c:pt>
                <c:pt idx="34">
                  <c:v>6.5312869999999998</c:v>
                </c:pt>
                <c:pt idx="35">
                  <c:v>6.8263980000000002</c:v>
                </c:pt>
                <c:pt idx="36">
                  <c:v>6.3499629999999998</c:v>
                </c:pt>
                <c:pt idx="37">
                  <c:v>6.0819989999999997</c:v>
                </c:pt>
                <c:pt idx="38">
                  <c:v>6.4925800000000002</c:v>
                </c:pt>
                <c:pt idx="39">
                  <c:v>6.6757390000000001</c:v>
                </c:pt>
                <c:pt idx="40">
                  <c:v>6.7142210000000002</c:v>
                </c:pt>
                <c:pt idx="41">
                  <c:v>7.1204090000000004</c:v>
                </c:pt>
                <c:pt idx="42">
                  <c:v>7.0192220000000001</c:v>
                </c:pt>
                <c:pt idx="43">
                  <c:v>7.070703</c:v>
                </c:pt>
                <c:pt idx="44">
                  <c:v>7.5827150000000003</c:v>
                </c:pt>
                <c:pt idx="45">
                  <c:v>8.2632820000000002</c:v>
                </c:pt>
                <c:pt idx="46">
                  <c:v>7.3175270000000001</c:v>
                </c:pt>
                <c:pt idx="47">
                  <c:v>8.1127640000000003</c:v>
                </c:pt>
                <c:pt idx="48">
                  <c:v>7.6545230000000002</c:v>
                </c:pt>
                <c:pt idx="49">
                  <c:v>7.359388</c:v>
                </c:pt>
                <c:pt idx="50">
                  <c:v>8.5473049999999997</c:v>
                </c:pt>
                <c:pt idx="51">
                  <c:v>8.0724660000000004</c:v>
                </c:pt>
                <c:pt idx="52">
                  <c:v>7.7711449999999997</c:v>
                </c:pt>
                <c:pt idx="53">
                  <c:v>8.5570430000000002</c:v>
                </c:pt>
                <c:pt idx="54">
                  <c:v>8.9844729999999995</c:v>
                </c:pt>
                <c:pt idx="55">
                  <c:v>8.6575620000000004</c:v>
                </c:pt>
                <c:pt idx="56">
                  <c:v>9.1559399999999993</c:v>
                </c:pt>
                <c:pt idx="57">
                  <c:v>9.3762640000000008</c:v>
                </c:pt>
                <c:pt idx="58">
                  <c:v>10.17313</c:v>
                </c:pt>
                <c:pt idx="59">
                  <c:v>9.5950690000000005</c:v>
                </c:pt>
                <c:pt idx="60">
                  <c:v>8.5429980000000008</c:v>
                </c:pt>
                <c:pt idx="61">
                  <c:v>8.6818399999999993</c:v>
                </c:pt>
                <c:pt idx="62">
                  <c:v>9.9665590000000002</c:v>
                </c:pt>
                <c:pt idx="63">
                  <c:v>9.7138150000000003</c:v>
                </c:pt>
                <c:pt idx="64">
                  <c:v>9.7912199999999991</c:v>
                </c:pt>
                <c:pt idx="65">
                  <c:v>9.8204150000000006</c:v>
                </c:pt>
                <c:pt idx="66">
                  <c:v>9.74512</c:v>
                </c:pt>
                <c:pt idx="67">
                  <c:v>10.46997</c:v>
                </c:pt>
                <c:pt idx="68">
                  <c:v>10.453340000000001</c:v>
                </c:pt>
                <c:pt idx="69">
                  <c:v>10.06837</c:v>
                </c:pt>
                <c:pt idx="70">
                  <c:v>11.116759999999999</c:v>
                </c:pt>
                <c:pt idx="71">
                  <c:v>10.079219999999999</c:v>
                </c:pt>
                <c:pt idx="72">
                  <c:v>10.01384</c:v>
                </c:pt>
                <c:pt idx="73">
                  <c:v>9.3971979999999995</c:v>
                </c:pt>
                <c:pt idx="74">
                  <c:v>10.43572</c:v>
                </c:pt>
                <c:pt idx="75">
                  <c:v>10.317920000000001</c:v>
                </c:pt>
                <c:pt idx="76">
                  <c:v>11.783469999999999</c:v>
                </c:pt>
                <c:pt idx="77">
                  <c:v>11.15049</c:v>
                </c:pt>
                <c:pt idx="78">
                  <c:v>10.67182</c:v>
                </c:pt>
                <c:pt idx="79">
                  <c:v>11.60641</c:v>
                </c:pt>
                <c:pt idx="80">
                  <c:v>11.36417</c:v>
                </c:pt>
                <c:pt idx="81">
                  <c:v>12.32057</c:v>
                </c:pt>
                <c:pt idx="82">
                  <c:v>12.12914</c:v>
                </c:pt>
                <c:pt idx="83">
                  <c:v>11.49837</c:v>
                </c:pt>
                <c:pt idx="84">
                  <c:v>11.38491</c:v>
                </c:pt>
                <c:pt idx="85">
                  <c:v>11.03097</c:v>
                </c:pt>
                <c:pt idx="86">
                  <c:v>12.15931</c:v>
                </c:pt>
                <c:pt idx="87">
                  <c:v>12.083740000000001</c:v>
                </c:pt>
                <c:pt idx="88">
                  <c:v>12.895440000000001</c:v>
                </c:pt>
                <c:pt idx="89">
                  <c:v>12.9589</c:v>
                </c:pt>
                <c:pt idx="90">
                  <c:v>13.22186</c:v>
                </c:pt>
                <c:pt idx="91">
                  <c:v>13.97662</c:v>
                </c:pt>
                <c:pt idx="92">
                  <c:v>13.16297</c:v>
                </c:pt>
                <c:pt idx="93">
                  <c:v>15.614879999999999</c:v>
                </c:pt>
                <c:pt idx="94">
                  <c:v>15.620240000000001</c:v>
                </c:pt>
                <c:pt idx="95">
                  <c:v>13.69422</c:v>
                </c:pt>
                <c:pt idx="96">
                  <c:v>14.88034</c:v>
                </c:pt>
                <c:pt idx="97">
                  <c:v>15.15171</c:v>
                </c:pt>
                <c:pt idx="98">
                  <c:v>15.41389</c:v>
                </c:pt>
                <c:pt idx="99">
                  <c:v>16.326899999999998</c:v>
                </c:pt>
                <c:pt idx="100">
                  <c:v>17.285720000000001</c:v>
                </c:pt>
                <c:pt idx="101">
                  <c:v>17.240929999999999</c:v>
                </c:pt>
                <c:pt idx="102">
                  <c:v>18.879860000000001</c:v>
                </c:pt>
                <c:pt idx="103">
                  <c:v>16.249110000000002</c:v>
                </c:pt>
                <c:pt idx="104">
                  <c:v>17.132470000000001</c:v>
                </c:pt>
                <c:pt idx="105">
                  <c:v>14.90466</c:v>
                </c:pt>
                <c:pt idx="106">
                  <c:v>13.73151</c:v>
                </c:pt>
                <c:pt idx="107">
                  <c:v>13.48418</c:v>
                </c:pt>
                <c:pt idx="108">
                  <c:v>11.519360000000001</c:v>
                </c:pt>
                <c:pt idx="109">
                  <c:v>10.74573</c:v>
                </c:pt>
                <c:pt idx="110">
                  <c:v>11.524850000000001</c:v>
                </c:pt>
                <c:pt idx="111">
                  <c:v>11.593070000000001</c:v>
                </c:pt>
                <c:pt idx="112">
                  <c:v>11.27078</c:v>
                </c:pt>
                <c:pt idx="113">
                  <c:v>12.58967</c:v>
                </c:pt>
                <c:pt idx="114">
                  <c:v>13.44434</c:v>
                </c:pt>
                <c:pt idx="115">
                  <c:v>12.92205</c:v>
                </c:pt>
                <c:pt idx="116">
                  <c:v>15.164540000000001</c:v>
                </c:pt>
                <c:pt idx="117">
                  <c:v>16.25685</c:v>
                </c:pt>
                <c:pt idx="118">
                  <c:v>16.13447</c:v>
                </c:pt>
                <c:pt idx="119">
                  <c:v>15.8817</c:v>
                </c:pt>
                <c:pt idx="120">
                  <c:v>14.015510000000001</c:v>
                </c:pt>
                <c:pt idx="121">
                  <c:v>13.53327</c:v>
                </c:pt>
                <c:pt idx="122">
                  <c:v>16.439</c:v>
                </c:pt>
                <c:pt idx="123">
                  <c:v>15.87768</c:v>
                </c:pt>
                <c:pt idx="124">
                  <c:v>14.999499999999999</c:v>
                </c:pt>
                <c:pt idx="125">
                  <c:v>15.326790000000001</c:v>
                </c:pt>
                <c:pt idx="126">
                  <c:v>16.426839999999999</c:v>
                </c:pt>
                <c:pt idx="127">
                  <c:v>15.66982</c:v>
                </c:pt>
                <c:pt idx="128">
                  <c:v>17.207350000000002</c:v>
                </c:pt>
                <c:pt idx="129">
                  <c:v>17.286619999999999</c:v>
                </c:pt>
                <c:pt idx="130">
                  <c:v>18.87041</c:v>
                </c:pt>
                <c:pt idx="131">
                  <c:v>18.078600000000002</c:v>
                </c:pt>
                <c:pt idx="132">
                  <c:v>15.58704</c:v>
                </c:pt>
                <c:pt idx="133">
                  <c:v>16.682469999999999</c:v>
                </c:pt>
                <c:pt idx="134">
                  <c:v>18.733889999999999</c:v>
                </c:pt>
                <c:pt idx="135">
                  <c:v>18.351579999999998</c:v>
                </c:pt>
                <c:pt idx="136">
                  <c:v>19.152930000000001</c:v>
                </c:pt>
                <c:pt idx="137">
                  <c:v>19.51793</c:v>
                </c:pt>
                <c:pt idx="138">
                  <c:v>21.05387</c:v>
                </c:pt>
                <c:pt idx="139">
                  <c:v>21.552199999999999</c:v>
                </c:pt>
                <c:pt idx="140">
                  <c:v>20.68394</c:v>
                </c:pt>
                <c:pt idx="141">
                  <c:v>21.02028</c:v>
                </c:pt>
                <c:pt idx="142">
                  <c:v>21.696750000000002</c:v>
                </c:pt>
                <c:pt idx="143">
                  <c:v>20.259640000000001</c:v>
                </c:pt>
                <c:pt idx="144">
                  <c:v>19.855029999999999</c:v>
                </c:pt>
                <c:pt idx="145">
                  <c:v>19.204840000000001</c:v>
                </c:pt>
                <c:pt idx="146">
                  <c:v>21.904209999999999</c:v>
                </c:pt>
                <c:pt idx="147">
                  <c:v>19.441649999999999</c:v>
                </c:pt>
                <c:pt idx="148">
                  <c:v>20.674769999999999</c:v>
                </c:pt>
                <c:pt idx="149">
                  <c:v>19.847090000000001</c:v>
                </c:pt>
                <c:pt idx="150">
                  <c:v>21.101140000000001</c:v>
                </c:pt>
                <c:pt idx="151">
                  <c:v>22.624140000000001</c:v>
                </c:pt>
                <c:pt idx="152">
                  <c:v>20.02495</c:v>
                </c:pt>
                <c:pt idx="153">
                  <c:v>22.819839999999999</c:v>
                </c:pt>
                <c:pt idx="154">
                  <c:v>23.640609999999999</c:v>
                </c:pt>
                <c:pt idx="155">
                  <c:v>19.239280000000001</c:v>
                </c:pt>
                <c:pt idx="156">
                  <c:v>19.840730000000001</c:v>
                </c:pt>
                <c:pt idx="157">
                  <c:v>18.452259999999999</c:v>
                </c:pt>
                <c:pt idx="158">
                  <c:v>18.646329999999999</c:v>
                </c:pt>
                <c:pt idx="159">
                  <c:v>19.28163</c:v>
                </c:pt>
                <c:pt idx="160">
                  <c:v>19.80031</c:v>
                </c:pt>
                <c:pt idx="161">
                  <c:v>17.367830000000001</c:v>
                </c:pt>
                <c:pt idx="162">
                  <c:v>20.09507</c:v>
                </c:pt>
                <c:pt idx="163">
                  <c:v>19.591349999999998</c:v>
                </c:pt>
                <c:pt idx="164">
                  <c:v>19.716719999999999</c:v>
                </c:pt>
                <c:pt idx="165">
                  <c:v>21.020900000000001</c:v>
                </c:pt>
                <c:pt idx="166">
                  <c:v>20.310230000000001</c:v>
                </c:pt>
                <c:pt idx="167">
                  <c:v>18.36749</c:v>
                </c:pt>
                <c:pt idx="168">
                  <c:v>19.271059999999999</c:v>
                </c:pt>
                <c:pt idx="169">
                  <c:v>18.066500000000001</c:v>
                </c:pt>
                <c:pt idx="170">
                  <c:v>17.844470000000001</c:v>
                </c:pt>
                <c:pt idx="171">
                  <c:v>18.83653</c:v>
                </c:pt>
                <c:pt idx="172">
                  <c:v>19.60924</c:v>
                </c:pt>
                <c:pt idx="173">
                  <c:v>19.02272</c:v>
                </c:pt>
                <c:pt idx="174">
                  <c:v>20.504370000000002</c:v>
                </c:pt>
                <c:pt idx="175">
                  <c:v>18.780619999999999</c:v>
                </c:pt>
                <c:pt idx="176">
                  <c:v>20.513739999999999</c:v>
                </c:pt>
                <c:pt idx="177">
                  <c:v>19.634429999999998</c:v>
                </c:pt>
                <c:pt idx="178">
                  <c:v>18.579560000000001</c:v>
                </c:pt>
                <c:pt idx="179">
                  <c:v>17.398869999999999</c:v>
                </c:pt>
                <c:pt idx="180">
                  <c:v>16.711970000000001</c:v>
                </c:pt>
                <c:pt idx="181">
                  <c:v>15.538399999999999</c:v>
                </c:pt>
                <c:pt idx="182">
                  <c:v>16.353819999999999</c:v>
                </c:pt>
                <c:pt idx="183">
                  <c:v>17.067</c:v>
                </c:pt>
                <c:pt idx="184">
                  <c:v>16.529990000000002</c:v>
                </c:pt>
                <c:pt idx="185">
                  <c:v>17.444849999999999</c:v>
                </c:pt>
                <c:pt idx="186">
                  <c:v>17.819769999999998</c:v>
                </c:pt>
                <c:pt idx="187">
                  <c:v>15.89893</c:v>
                </c:pt>
                <c:pt idx="188">
                  <c:v>17.060230000000001</c:v>
                </c:pt>
                <c:pt idx="189">
                  <c:v>17.489999999999998</c:v>
                </c:pt>
                <c:pt idx="190">
                  <c:v>16.90401</c:v>
                </c:pt>
                <c:pt idx="191">
                  <c:v>15.802490000000001</c:v>
                </c:pt>
                <c:pt idx="192">
                  <c:v>14.10927</c:v>
                </c:pt>
                <c:pt idx="193">
                  <c:v>14.65401</c:v>
                </c:pt>
                <c:pt idx="194">
                  <c:v>15.31202</c:v>
                </c:pt>
                <c:pt idx="195">
                  <c:v>15.21078</c:v>
                </c:pt>
                <c:pt idx="196">
                  <c:v>14.9963</c:v>
                </c:pt>
                <c:pt idx="197">
                  <c:v>16.35558</c:v>
                </c:pt>
                <c:pt idx="198">
                  <c:v>15.69378</c:v>
                </c:pt>
                <c:pt idx="199">
                  <c:v>16.964490000000001</c:v>
                </c:pt>
                <c:pt idx="200">
                  <c:v>16.741309999999999</c:v>
                </c:pt>
                <c:pt idx="201">
                  <c:v>16.5596</c:v>
                </c:pt>
                <c:pt idx="202">
                  <c:v>16.942440000000001</c:v>
                </c:pt>
                <c:pt idx="203">
                  <c:v>15.7347</c:v>
                </c:pt>
                <c:pt idx="204">
                  <c:v>15.993830000000001</c:v>
                </c:pt>
                <c:pt idx="205">
                  <c:v>14.85041</c:v>
                </c:pt>
                <c:pt idx="206">
                  <c:v>17.241949999999999</c:v>
                </c:pt>
                <c:pt idx="207">
                  <c:v>15.26186</c:v>
                </c:pt>
                <c:pt idx="208">
                  <c:v>19.566410000000001</c:v>
                </c:pt>
                <c:pt idx="209">
                  <c:v>17.512930000000001</c:v>
                </c:pt>
                <c:pt idx="210">
                  <c:v>23.452490000000001</c:v>
                </c:pt>
                <c:pt idx="211">
                  <c:v>20.785599999999999</c:v>
                </c:pt>
                <c:pt idx="212">
                  <c:v>20.662430000000001</c:v>
                </c:pt>
                <c:pt idx="213">
                  <c:v>18.642869999999998</c:v>
                </c:pt>
                <c:pt idx="214">
                  <c:v>19.121980000000001</c:v>
                </c:pt>
                <c:pt idx="215">
                  <c:v>18.189229999999998</c:v>
                </c:pt>
                <c:pt idx="216">
                  <c:v>19.329149999999998</c:v>
                </c:pt>
                <c:pt idx="217">
                  <c:v>17.90606</c:v>
                </c:pt>
                <c:pt idx="218">
                  <c:v>18.449960000000001</c:v>
                </c:pt>
                <c:pt idx="219">
                  <c:v>18.00103</c:v>
                </c:pt>
                <c:pt idx="220">
                  <c:v>19.735880000000002</c:v>
                </c:pt>
                <c:pt idx="221">
                  <c:v>19.204989999999999</c:v>
                </c:pt>
                <c:pt idx="222">
                  <c:v>18.64649</c:v>
                </c:pt>
                <c:pt idx="223">
                  <c:v>19.60106</c:v>
                </c:pt>
                <c:pt idx="224">
                  <c:v>18.024429999999999</c:v>
                </c:pt>
                <c:pt idx="225">
                  <c:v>20.562660000000001</c:v>
                </c:pt>
                <c:pt idx="226">
                  <c:v>20.77148</c:v>
                </c:pt>
                <c:pt idx="227">
                  <c:v>16.801639999999999</c:v>
                </c:pt>
                <c:pt idx="228">
                  <c:v>18.5867</c:v>
                </c:pt>
                <c:pt idx="229">
                  <c:v>16.67962</c:v>
                </c:pt>
                <c:pt idx="230">
                  <c:v>17.00919</c:v>
                </c:pt>
                <c:pt idx="231">
                  <c:v>17.709949999999999</c:v>
                </c:pt>
                <c:pt idx="232">
                  <c:v>18.562239999999999</c:v>
                </c:pt>
                <c:pt idx="233">
                  <c:v>16.42464</c:v>
                </c:pt>
                <c:pt idx="234">
                  <c:v>18.40925</c:v>
                </c:pt>
                <c:pt idx="235">
                  <c:v>17.533000000000001</c:v>
                </c:pt>
                <c:pt idx="236">
                  <c:v>17.715579999999999</c:v>
                </c:pt>
                <c:pt idx="237">
                  <c:v>19.483979999999999</c:v>
                </c:pt>
                <c:pt idx="238">
                  <c:v>17.714369999999999</c:v>
                </c:pt>
                <c:pt idx="239">
                  <c:v>17.893190000000001</c:v>
                </c:pt>
                <c:pt idx="240">
                  <c:v>17.261749999999999</c:v>
                </c:pt>
                <c:pt idx="241">
                  <c:v>14.296110000000001</c:v>
                </c:pt>
                <c:pt idx="242">
                  <c:v>14.94666</c:v>
                </c:pt>
                <c:pt idx="243">
                  <c:v>15.04491</c:v>
                </c:pt>
                <c:pt idx="244">
                  <c:v>14.348610000000001</c:v>
                </c:pt>
                <c:pt idx="245">
                  <c:v>16.027719999999999</c:v>
                </c:pt>
                <c:pt idx="246">
                  <c:v>18.09994</c:v>
                </c:pt>
                <c:pt idx="247">
                  <c:v>17.250779999999999</c:v>
                </c:pt>
                <c:pt idx="248">
                  <c:v>17.121189999999999</c:v>
                </c:pt>
                <c:pt idx="249">
                  <c:v>18.468340000000001</c:v>
                </c:pt>
                <c:pt idx="250">
                  <c:v>20.695959999999999</c:v>
                </c:pt>
                <c:pt idx="251">
                  <c:v>19.574950000000001</c:v>
                </c:pt>
                <c:pt idx="252">
                  <c:v>18.09431</c:v>
                </c:pt>
                <c:pt idx="253">
                  <c:v>18.722349999999999</c:v>
                </c:pt>
                <c:pt idx="254">
                  <c:v>21.328949999999999</c:v>
                </c:pt>
                <c:pt idx="255">
                  <c:v>19.80613</c:v>
                </c:pt>
                <c:pt idx="256">
                  <c:v>20.12041</c:v>
                </c:pt>
                <c:pt idx="257">
                  <c:v>21.465260000000001</c:v>
                </c:pt>
                <c:pt idx="258">
                  <c:v>20.04731</c:v>
                </c:pt>
                <c:pt idx="259">
                  <c:v>20.138500000000001</c:v>
                </c:pt>
                <c:pt idx="260">
                  <c:v>20.62839</c:v>
                </c:pt>
                <c:pt idx="261">
                  <c:v>20.631789999999999</c:v>
                </c:pt>
                <c:pt idx="262">
                  <c:v>23.541869999999999</c:v>
                </c:pt>
                <c:pt idx="263">
                  <c:v>23.17764</c:v>
                </c:pt>
                <c:pt idx="264">
                  <c:v>21.11158</c:v>
                </c:pt>
                <c:pt idx="265">
                  <c:v>22.688960000000002</c:v>
                </c:pt>
                <c:pt idx="266">
                  <c:v>26.041060000000002</c:v>
                </c:pt>
                <c:pt idx="267">
                  <c:v>22.7041</c:v>
                </c:pt>
                <c:pt idx="268">
                  <c:v>24.70571</c:v>
                </c:pt>
                <c:pt idx="269">
                  <c:v>25.340990000000001</c:v>
                </c:pt>
                <c:pt idx="270">
                  <c:v>23.445810000000002</c:v>
                </c:pt>
                <c:pt idx="271">
                  <c:v>26.81906</c:v>
                </c:pt>
                <c:pt idx="272">
                  <c:v>24.865749999999998</c:v>
                </c:pt>
                <c:pt idx="273">
                  <c:v>23.878990000000002</c:v>
                </c:pt>
                <c:pt idx="274">
                  <c:v>24.48875</c:v>
                </c:pt>
                <c:pt idx="275">
                  <c:v>23.058959999999999</c:v>
                </c:pt>
                <c:pt idx="276">
                  <c:v>24.732710000000001</c:v>
                </c:pt>
                <c:pt idx="277">
                  <c:v>20.871870000000001</c:v>
                </c:pt>
                <c:pt idx="278">
                  <c:v>23.19378</c:v>
                </c:pt>
                <c:pt idx="279">
                  <c:v>20.529910000000001</c:v>
                </c:pt>
                <c:pt idx="280">
                  <c:v>24.367010000000001</c:v>
                </c:pt>
                <c:pt idx="281">
                  <c:v>22.183499999999999</c:v>
                </c:pt>
                <c:pt idx="282">
                  <c:v>22.96828</c:v>
                </c:pt>
                <c:pt idx="283">
                  <c:v>23.579519999999999</c:v>
                </c:pt>
                <c:pt idx="284">
                  <c:v>23.606089999999998</c:v>
                </c:pt>
                <c:pt idx="285">
                  <c:v>24.17409</c:v>
                </c:pt>
                <c:pt idx="286">
                  <c:v>22.936640000000001</c:v>
                </c:pt>
                <c:pt idx="287">
                  <c:v>21.711079999999999</c:v>
                </c:pt>
                <c:pt idx="288">
                  <c:v>22.913599999999999</c:v>
                </c:pt>
                <c:pt idx="289">
                  <c:v>23.06568</c:v>
                </c:pt>
                <c:pt idx="290">
                  <c:v>22.88401</c:v>
                </c:pt>
                <c:pt idx="291">
                  <c:v>22.685099999999998</c:v>
                </c:pt>
                <c:pt idx="292">
                  <c:v>24.958079999999999</c:v>
                </c:pt>
                <c:pt idx="293">
                  <c:v>22.601939999999999</c:v>
                </c:pt>
                <c:pt idx="294">
                  <c:v>25.257090000000002</c:v>
                </c:pt>
                <c:pt idx="295">
                  <c:v>23.587319999999998</c:v>
                </c:pt>
                <c:pt idx="296">
                  <c:v>23.497260000000001</c:v>
                </c:pt>
              </c:numCache>
            </c:numRef>
          </c:yVal>
          <c:smooth val="0"/>
          <c:extLst>
            <c:ext xmlns:c16="http://schemas.microsoft.com/office/drawing/2014/chart" uri="{C3380CC4-5D6E-409C-BE32-E72D297353CC}">
              <c16:uniqueId val="{00000000-943B-4B2A-8834-A5899019D50B}"/>
            </c:ext>
          </c:extLst>
        </c:ser>
        <c:dLbls>
          <c:showLegendKey val="0"/>
          <c:showVal val="0"/>
          <c:showCatName val="0"/>
          <c:showSerName val="0"/>
          <c:showPercent val="0"/>
          <c:showBubbleSize val="0"/>
        </c:dLbls>
        <c:axId val="275231552"/>
        <c:axId val="275225728"/>
      </c:scatterChart>
      <c:valAx>
        <c:axId val="2752315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25728"/>
        <c:crosses val="autoZero"/>
        <c:crossBetween val="midCat"/>
      </c:valAx>
      <c:valAx>
        <c:axId val="275225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Importation (en milliard)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315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1">
                <a:solidFill>
                  <a:sysClr val="windowText" lastClr="000000"/>
                </a:solidFill>
              </a:rPr>
              <a:t>Série avant</a:t>
            </a:r>
            <a:r>
              <a:rPr lang="fr-FR" b="1" baseline="0">
                <a:solidFill>
                  <a:sysClr val="windowText" lastClr="000000"/>
                </a:solidFill>
              </a:rPr>
              <a:t> ajustement</a:t>
            </a:r>
            <a:endParaRPr lang="fr-FR"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9.4804141087820482E-2"/>
          <c:y val="0.16307134672173429"/>
          <c:w val="0.87140716014905273"/>
          <c:h val="0.641703334175734"/>
        </c:manualLayout>
      </c:layout>
      <c:scatterChart>
        <c:scatterStyle val="lineMarker"/>
        <c:varyColors val="0"/>
        <c:ser>
          <c:idx val="0"/>
          <c:order val="0"/>
          <c:tx>
            <c:v>série</c:v>
          </c:tx>
          <c:spPr>
            <a:ln w="19050" cap="rnd">
              <a:noFill/>
              <a:round/>
            </a:ln>
            <a:effectLst/>
          </c:spPr>
          <c:marker>
            <c:symbol val="circle"/>
            <c:size val="5"/>
            <c:spPr>
              <a:solidFill>
                <a:srgbClr val="E4002B"/>
              </a:solidFill>
              <a:ln w="9525">
                <a:solidFill>
                  <a:srgbClr val="E4002B"/>
                </a:solidFill>
              </a:ln>
              <a:effectLst/>
            </c:spPr>
          </c:marker>
          <c:trendline>
            <c:spPr>
              <a:ln w="19050" cap="rnd">
                <a:solidFill>
                  <a:srgbClr val="012169"/>
                </a:solidFill>
                <a:prstDash val="solid"/>
              </a:ln>
              <a:effectLst/>
            </c:spPr>
            <c:trendlineType val="power"/>
            <c:dispRSqr val="1"/>
            <c:dispEq val="1"/>
            <c:trendlineLbl>
              <c:layout>
                <c:manualLayout>
                  <c:x val="0.14107876580574008"/>
                  <c:y val="-0.2625373593349140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85000"/>
                          <a:lumOff val="15000"/>
                        </a:schemeClr>
                      </a:solidFill>
                      <a:latin typeface="+mn-lt"/>
                      <a:ea typeface="+mn-ea"/>
                      <a:cs typeface="+mn-cs"/>
                    </a:defRPr>
                  </a:pPr>
                  <a:endParaRPr lang="fr-FR"/>
                </a:p>
              </c:txPr>
            </c:trendlineLbl>
          </c:trendline>
          <c:xVal>
            <c:numRef>
              <c:f>Modélisation!$B$2:$B$298</c:f>
              <c:numCache>
                <c:formatCode>General</c:formatCode>
                <c:ptCount val="29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numCache>
            </c:numRef>
          </c:xVal>
          <c:yVal>
            <c:numRef>
              <c:f>Modélisation!$A$2:$A$298</c:f>
              <c:numCache>
                <c:formatCode>General</c:formatCode>
                <c:ptCount val="297"/>
                <c:pt idx="0">
                  <c:v>5.3211909999999998</c:v>
                </c:pt>
                <c:pt idx="1">
                  <c:v>5.4370900000000004</c:v>
                </c:pt>
                <c:pt idx="2">
                  <c:v>5.879264</c:v>
                </c:pt>
                <c:pt idx="3">
                  <c:v>4.7694239999999999</c:v>
                </c:pt>
                <c:pt idx="4">
                  <c:v>5.9865159999999999</c:v>
                </c:pt>
                <c:pt idx="5">
                  <c:v>6.2047030000000003</c:v>
                </c:pt>
                <c:pt idx="6">
                  <c:v>5.7374479999999997</c:v>
                </c:pt>
                <c:pt idx="7">
                  <c:v>6.2198869999999999</c:v>
                </c:pt>
                <c:pt idx="8">
                  <c:v>5.4434550000000002</c:v>
                </c:pt>
                <c:pt idx="9">
                  <c:v>5.8928149999999997</c:v>
                </c:pt>
                <c:pt idx="10">
                  <c:v>5.7481999999999998</c:v>
                </c:pt>
                <c:pt idx="11">
                  <c:v>5.0580439999999998</c:v>
                </c:pt>
                <c:pt idx="12">
                  <c:v>5.1418020000000002</c:v>
                </c:pt>
                <c:pt idx="13">
                  <c:v>4.447247</c:v>
                </c:pt>
                <c:pt idx="14">
                  <c:v>4.994319</c:v>
                </c:pt>
                <c:pt idx="15">
                  <c:v>4.7936389999999998</c:v>
                </c:pt>
                <c:pt idx="16">
                  <c:v>5.1895810000000004</c:v>
                </c:pt>
                <c:pt idx="17">
                  <c:v>4.9261239999999997</c:v>
                </c:pt>
                <c:pt idx="18">
                  <c:v>4.9512390000000002</c:v>
                </c:pt>
                <c:pt idx="19">
                  <c:v>5.5568479999999996</c:v>
                </c:pt>
                <c:pt idx="20">
                  <c:v>4.8990669999999996</c:v>
                </c:pt>
                <c:pt idx="21">
                  <c:v>5.8084300000000004</c:v>
                </c:pt>
                <c:pt idx="22">
                  <c:v>5.4182889999999997</c:v>
                </c:pt>
                <c:pt idx="23">
                  <c:v>4.7026870000000001</c:v>
                </c:pt>
                <c:pt idx="24">
                  <c:v>4.8318130000000004</c:v>
                </c:pt>
                <c:pt idx="25">
                  <c:v>4.9301139999999997</c:v>
                </c:pt>
                <c:pt idx="26">
                  <c:v>5.0459990000000001</c:v>
                </c:pt>
                <c:pt idx="27">
                  <c:v>5.4373480000000001</c:v>
                </c:pt>
                <c:pt idx="28">
                  <c:v>5.574338</c:v>
                </c:pt>
                <c:pt idx="29">
                  <c:v>5.4707249999999998</c:v>
                </c:pt>
                <c:pt idx="30">
                  <c:v>6.2563610000000001</c:v>
                </c:pt>
                <c:pt idx="31">
                  <c:v>6.1659420000000003</c:v>
                </c:pt>
                <c:pt idx="32">
                  <c:v>5.915324</c:v>
                </c:pt>
                <c:pt idx="33">
                  <c:v>6.539021</c:v>
                </c:pt>
                <c:pt idx="34">
                  <c:v>6.5312869999999998</c:v>
                </c:pt>
                <c:pt idx="35">
                  <c:v>6.8263980000000002</c:v>
                </c:pt>
                <c:pt idx="36">
                  <c:v>6.3499629999999998</c:v>
                </c:pt>
                <c:pt idx="37">
                  <c:v>6.0819989999999997</c:v>
                </c:pt>
                <c:pt idx="38">
                  <c:v>6.4925800000000002</c:v>
                </c:pt>
                <c:pt idx="39">
                  <c:v>6.6757390000000001</c:v>
                </c:pt>
                <c:pt idx="40">
                  <c:v>6.7142210000000002</c:v>
                </c:pt>
                <c:pt idx="41">
                  <c:v>7.1204090000000004</c:v>
                </c:pt>
                <c:pt idx="42">
                  <c:v>7.0192220000000001</c:v>
                </c:pt>
                <c:pt idx="43">
                  <c:v>7.070703</c:v>
                </c:pt>
                <c:pt idx="44">
                  <c:v>7.5827150000000003</c:v>
                </c:pt>
                <c:pt idx="45">
                  <c:v>8.2632820000000002</c:v>
                </c:pt>
                <c:pt idx="46">
                  <c:v>7.3175270000000001</c:v>
                </c:pt>
                <c:pt idx="47">
                  <c:v>8.1127640000000003</c:v>
                </c:pt>
                <c:pt idx="48">
                  <c:v>7.6545230000000002</c:v>
                </c:pt>
                <c:pt idx="49">
                  <c:v>7.359388</c:v>
                </c:pt>
                <c:pt idx="50">
                  <c:v>8.5473049999999997</c:v>
                </c:pt>
                <c:pt idx="51">
                  <c:v>8.0724660000000004</c:v>
                </c:pt>
                <c:pt idx="52">
                  <c:v>7.7711449999999997</c:v>
                </c:pt>
                <c:pt idx="53">
                  <c:v>8.5570430000000002</c:v>
                </c:pt>
                <c:pt idx="54">
                  <c:v>8.9844729999999995</c:v>
                </c:pt>
                <c:pt idx="55">
                  <c:v>8.6575620000000004</c:v>
                </c:pt>
                <c:pt idx="56">
                  <c:v>9.1559399999999993</c:v>
                </c:pt>
                <c:pt idx="57">
                  <c:v>9.3762640000000008</c:v>
                </c:pt>
                <c:pt idx="58">
                  <c:v>10.17313</c:v>
                </c:pt>
                <c:pt idx="59">
                  <c:v>9.5950690000000005</c:v>
                </c:pt>
                <c:pt idx="60">
                  <c:v>8.5429980000000008</c:v>
                </c:pt>
                <c:pt idx="61">
                  <c:v>8.6818399999999993</c:v>
                </c:pt>
                <c:pt idx="62">
                  <c:v>9.9665590000000002</c:v>
                </c:pt>
                <c:pt idx="63">
                  <c:v>9.7138150000000003</c:v>
                </c:pt>
                <c:pt idx="64">
                  <c:v>9.7912199999999991</c:v>
                </c:pt>
                <c:pt idx="65">
                  <c:v>9.8204150000000006</c:v>
                </c:pt>
                <c:pt idx="66">
                  <c:v>9.74512</c:v>
                </c:pt>
                <c:pt idx="67">
                  <c:v>10.46997</c:v>
                </c:pt>
                <c:pt idx="68">
                  <c:v>10.453340000000001</c:v>
                </c:pt>
                <c:pt idx="69">
                  <c:v>10.06837</c:v>
                </c:pt>
                <c:pt idx="70">
                  <c:v>11.116759999999999</c:v>
                </c:pt>
                <c:pt idx="71">
                  <c:v>10.079219999999999</c:v>
                </c:pt>
                <c:pt idx="72">
                  <c:v>10.01384</c:v>
                </c:pt>
                <c:pt idx="73">
                  <c:v>9.3971979999999995</c:v>
                </c:pt>
                <c:pt idx="74">
                  <c:v>10.43572</c:v>
                </c:pt>
                <c:pt idx="75">
                  <c:v>10.317920000000001</c:v>
                </c:pt>
                <c:pt idx="76">
                  <c:v>11.783469999999999</c:v>
                </c:pt>
                <c:pt idx="77">
                  <c:v>11.15049</c:v>
                </c:pt>
                <c:pt idx="78">
                  <c:v>10.67182</c:v>
                </c:pt>
                <c:pt idx="79">
                  <c:v>11.60641</c:v>
                </c:pt>
                <c:pt idx="80">
                  <c:v>11.36417</c:v>
                </c:pt>
                <c:pt idx="81">
                  <c:v>12.32057</c:v>
                </c:pt>
                <c:pt idx="82">
                  <c:v>12.12914</c:v>
                </c:pt>
                <c:pt idx="83">
                  <c:v>11.49837</c:v>
                </c:pt>
                <c:pt idx="84">
                  <c:v>11.38491</c:v>
                </c:pt>
                <c:pt idx="85">
                  <c:v>11.03097</c:v>
                </c:pt>
                <c:pt idx="86">
                  <c:v>12.15931</c:v>
                </c:pt>
                <c:pt idx="87">
                  <c:v>12.083740000000001</c:v>
                </c:pt>
                <c:pt idx="88">
                  <c:v>12.895440000000001</c:v>
                </c:pt>
                <c:pt idx="89">
                  <c:v>12.9589</c:v>
                </c:pt>
                <c:pt idx="90">
                  <c:v>13.22186</c:v>
                </c:pt>
                <c:pt idx="91">
                  <c:v>13.97662</c:v>
                </c:pt>
                <c:pt idx="92">
                  <c:v>13.16297</c:v>
                </c:pt>
                <c:pt idx="93">
                  <c:v>15.614879999999999</c:v>
                </c:pt>
                <c:pt idx="94">
                  <c:v>15.620240000000001</c:v>
                </c:pt>
                <c:pt idx="95">
                  <c:v>13.69422</c:v>
                </c:pt>
                <c:pt idx="96">
                  <c:v>14.88034</c:v>
                </c:pt>
                <c:pt idx="97">
                  <c:v>15.15171</c:v>
                </c:pt>
                <c:pt idx="98">
                  <c:v>15.41389</c:v>
                </c:pt>
                <c:pt idx="99">
                  <c:v>16.326899999999998</c:v>
                </c:pt>
                <c:pt idx="100">
                  <c:v>17.285720000000001</c:v>
                </c:pt>
                <c:pt idx="101">
                  <c:v>17.240929999999999</c:v>
                </c:pt>
                <c:pt idx="102">
                  <c:v>18.879860000000001</c:v>
                </c:pt>
                <c:pt idx="103">
                  <c:v>16.249110000000002</c:v>
                </c:pt>
                <c:pt idx="104">
                  <c:v>17.132470000000001</c:v>
                </c:pt>
                <c:pt idx="105">
                  <c:v>14.90466</c:v>
                </c:pt>
                <c:pt idx="106">
                  <c:v>13.73151</c:v>
                </c:pt>
                <c:pt idx="107">
                  <c:v>13.48418</c:v>
                </c:pt>
                <c:pt idx="108">
                  <c:v>11.519360000000001</c:v>
                </c:pt>
                <c:pt idx="109">
                  <c:v>10.74573</c:v>
                </c:pt>
                <c:pt idx="110">
                  <c:v>11.524850000000001</c:v>
                </c:pt>
                <c:pt idx="111">
                  <c:v>11.593070000000001</c:v>
                </c:pt>
                <c:pt idx="112">
                  <c:v>11.27078</c:v>
                </c:pt>
                <c:pt idx="113">
                  <c:v>12.58967</c:v>
                </c:pt>
                <c:pt idx="114">
                  <c:v>13.44434</c:v>
                </c:pt>
                <c:pt idx="115">
                  <c:v>12.92205</c:v>
                </c:pt>
                <c:pt idx="116">
                  <c:v>15.164540000000001</c:v>
                </c:pt>
                <c:pt idx="117">
                  <c:v>16.25685</c:v>
                </c:pt>
                <c:pt idx="118">
                  <c:v>16.13447</c:v>
                </c:pt>
                <c:pt idx="119">
                  <c:v>15.8817</c:v>
                </c:pt>
                <c:pt idx="120">
                  <c:v>14.015510000000001</c:v>
                </c:pt>
                <c:pt idx="121">
                  <c:v>13.53327</c:v>
                </c:pt>
                <c:pt idx="122">
                  <c:v>16.439</c:v>
                </c:pt>
                <c:pt idx="123">
                  <c:v>15.87768</c:v>
                </c:pt>
                <c:pt idx="124">
                  <c:v>14.999499999999999</c:v>
                </c:pt>
                <c:pt idx="125">
                  <c:v>15.326790000000001</c:v>
                </c:pt>
                <c:pt idx="126">
                  <c:v>16.426839999999999</c:v>
                </c:pt>
                <c:pt idx="127">
                  <c:v>15.66982</c:v>
                </c:pt>
                <c:pt idx="128">
                  <c:v>17.207350000000002</c:v>
                </c:pt>
                <c:pt idx="129">
                  <c:v>17.286619999999999</c:v>
                </c:pt>
                <c:pt idx="130">
                  <c:v>18.87041</c:v>
                </c:pt>
                <c:pt idx="131">
                  <c:v>18.078600000000002</c:v>
                </c:pt>
                <c:pt idx="132">
                  <c:v>15.58704</c:v>
                </c:pt>
                <c:pt idx="133">
                  <c:v>16.682469999999999</c:v>
                </c:pt>
                <c:pt idx="134">
                  <c:v>18.733889999999999</c:v>
                </c:pt>
                <c:pt idx="135">
                  <c:v>18.351579999999998</c:v>
                </c:pt>
                <c:pt idx="136">
                  <c:v>19.152930000000001</c:v>
                </c:pt>
                <c:pt idx="137">
                  <c:v>19.51793</c:v>
                </c:pt>
                <c:pt idx="138">
                  <c:v>21.05387</c:v>
                </c:pt>
                <c:pt idx="139">
                  <c:v>21.552199999999999</c:v>
                </c:pt>
                <c:pt idx="140">
                  <c:v>20.68394</c:v>
                </c:pt>
                <c:pt idx="141">
                  <c:v>21.02028</c:v>
                </c:pt>
                <c:pt idx="142">
                  <c:v>21.696750000000002</c:v>
                </c:pt>
                <c:pt idx="143">
                  <c:v>20.259640000000001</c:v>
                </c:pt>
                <c:pt idx="144">
                  <c:v>19.855029999999999</c:v>
                </c:pt>
                <c:pt idx="145">
                  <c:v>19.204840000000001</c:v>
                </c:pt>
                <c:pt idx="146">
                  <c:v>21.904209999999999</c:v>
                </c:pt>
                <c:pt idx="147">
                  <c:v>19.441649999999999</c:v>
                </c:pt>
                <c:pt idx="148">
                  <c:v>20.674769999999999</c:v>
                </c:pt>
                <c:pt idx="149">
                  <c:v>19.847090000000001</c:v>
                </c:pt>
                <c:pt idx="150">
                  <c:v>21.101140000000001</c:v>
                </c:pt>
                <c:pt idx="151">
                  <c:v>22.624140000000001</c:v>
                </c:pt>
                <c:pt idx="152">
                  <c:v>20.02495</c:v>
                </c:pt>
                <c:pt idx="153">
                  <c:v>22.819839999999999</c:v>
                </c:pt>
                <c:pt idx="154">
                  <c:v>23.640609999999999</c:v>
                </c:pt>
                <c:pt idx="155">
                  <c:v>19.239280000000001</c:v>
                </c:pt>
                <c:pt idx="156">
                  <c:v>19.840730000000001</c:v>
                </c:pt>
                <c:pt idx="157">
                  <c:v>18.452259999999999</c:v>
                </c:pt>
                <c:pt idx="158">
                  <c:v>18.646329999999999</c:v>
                </c:pt>
                <c:pt idx="159">
                  <c:v>19.28163</c:v>
                </c:pt>
                <c:pt idx="160">
                  <c:v>19.80031</c:v>
                </c:pt>
                <c:pt idx="161">
                  <c:v>17.367830000000001</c:v>
                </c:pt>
                <c:pt idx="162">
                  <c:v>20.09507</c:v>
                </c:pt>
                <c:pt idx="163">
                  <c:v>19.591349999999998</c:v>
                </c:pt>
                <c:pt idx="164">
                  <c:v>19.716719999999999</c:v>
                </c:pt>
                <c:pt idx="165">
                  <c:v>21.020900000000001</c:v>
                </c:pt>
                <c:pt idx="166">
                  <c:v>20.310230000000001</c:v>
                </c:pt>
                <c:pt idx="167">
                  <c:v>18.36749</c:v>
                </c:pt>
                <c:pt idx="168">
                  <c:v>19.271059999999999</c:v>
                </c:pt>
                <c:pt idx="169">
                  <c:v>18.066500000000001</c:v>
                </c:pt>
                <c:pt idx="170">
                  <c:v>17.844470000000001</c:v>
                </c:pt>
                <c:pt idx="171">
                  <c:v>18.83653</c:v>
                </c:pt>
                <c:pt idx="172">
                  <c:v>19.60924</c:v>
                </c:pt>
                <c:pt idx="173">
                  <c:v>19.02272</c:v>
                </c:pt>
                <c:pt idx="174">
                  <c:v>20.504370000000002</c:v>
                </c:pt>
                <c:pt idx="175">
                  <c:v>18.780619999999999</c:v>
                </c:pt>
                <c:pt idx="176">
                  <c:v>20.513739999999999</c:v>
                </c:pt>
                <c:pt idx="177">
                  <c:v>19.634429999999998</c:v>
                </c:pt>
                <c:pt idx="178">
                  <c:v>18.579560000000001</c:v>
                </c:pt>
                <c:pt idx="179">
                  <c:v>17.398869999999999</c:v>
                </c:pt>
                <c:pt idx="180">
                  <c:v>16.711970000000001</c:v>
                </c:pt>
                <c:pt idx="181">
                  <c:v>15.538399999999999</c:v>
                </c:pt>
                <c:pt idx="182">
                  <c:v>16.353819999999999</c:v>
                </c:pt>
                <c:pt idx="183">
                  <c:v>17.067</c:v>
                </c:pt>
                <c:pt idx="184">
                  <c:v>16.529990000000002</c:v>
                </c:pt>
                <c:pt idx="185">
                  <c:v>17.444849999999999</c:v>
                </c:pt>
                <c:pt idx="186">
                  <c:v>17.819769999999998</c:v>
                </c:pt>
                <c:pt idx="187">
                  <c:v>15.89893</c:v>
                </c:pt>
                <c:pt idx="188">
                  <c:v>17.060230000000001</c:v>
                </c:pt>
                <c:pt idx="189">
                  <c:v>17.489999999999998</c:v>
                </c:pt>
                <c:pt idx="190">
                  <c:v>16.90401</c:v>
                </c:pt>
                <c:pt idx="191">
                  <c:v>15.802490000000001</c:v>
                </c:pt>
                <c:pt idx="192">
                  <c:v>14.10927</c:v>
                </c:pt>
                <c:pt idx="193">
                  <c:v>14.65401</c:v>
                </c:pt>
                <c:pt idx="194">
                  <c:v>15.31202</c:v>
                </c:pt>
                <c:pt idx="195">
                  <c:v>15.21078</c:v>
                </c:pt>
                <c:pt idx="196">
                  <c:v>14.9963</c:v>
                </c:pt>
                <c:pt idx="197">
                  <c:v>16.35558</c:v>
                </c:pt>
                <c:pt idx="198">
                  <c:v>15.69378</c:v>
                </c:pt>
                <c:pt idx="199">
                  <c:v>16.964490000000001</c:v>
                </c:pt>
                <c:pt idx="200">
                  <c:v>16.741309999999999</c:v>
                </c:pt>
                <c:pt idx="201">
                  <c:v>16.5596</c:v>
                </c:pt>
                <c:pt idx="202">
                  <c:v>16.942440000000001</c:v>
                </c:pt>
                <c:pt idx="203">
                  <c:v>15.7347</c:v>
                </c:pt>
                <c:pt idx="204">
                  <c:v>15.993830000000001</c:v>
                </c:pt>
                <c:pt idx="205">
                  <c:v>14.85041</c:v>
                </c:pt>
                <c:pt idx="206">
                  <c:v>17.241949999999999</c:v>
                </c:pt>
                <c:pt idx="207">
                  <c:v>15.26186</c:v>
                </c:pt>
                <c:pt idx="208">
                  <c:v>19.566410000000001</c:v>
                </c:pt>
                <c:pt idx="209">
                  <c:v>17.512930000000001</c:v>
                </c:pt>
                <c:pt idx="210">
                  <c:v>23.452490000000001</c:v>
                </c:pt>
                <c:pt idx="211">
                  <c:v>20.785599999999999</c:v>
                </c:pt>
                <c:pt idx="212">
                  <c:v>20.662430000000001</c:v>
                </c:pt>
                <c:pt idx="213">
                  <c:v>18.642869999999998</c:v>
                </c:pt>
                <c:pt idx="214">
                  <c:v>19.121980000000001</c:v>
                </c:pt>
                <c:pt idx="215">
                  <c:v>18.189229999999998</c:v>
                </c:pt>
                <c:pt idx="216">
                  <c:v>19.329149999999998</c:v>
                </c:pt>
                <c:pt idx="217">
                  <c:v>17.90606</c:v>
                </c:pt>
                <c:pt idx="218">
                  <c:v>18.449960000000001</c:v>
                </c:pt>
                <c:pt idx="219">
                  <c:v>18.00103</c:v>
                </c:pt>
                <c:pt idx="220">
                  <c:v>19.735880000000002</c:v>
                </c:pt>
                <c:pt idx="221">
                  <c:v>19.204989999999999</c:v>
                </c:pt>
                <c:pt idx="222">
                  <c:v>18.64649</c:v>
                </c:pt>
                <c:pt idx="223">
                  <c:v>19.60106</c:v>
                </c:pt>
                <c:pt idx="224">
                  <c:v>18.024429999999999</c:v>
                </c:pt>
                <c:pt idx="225">
                  <c:v>20.562660000000001</c:v>
                </c:pt>
                <c:pt idx="226">
                  <c:v>20.77148</c:v>
                </c:pt>
                <c:pt idx="227">
                  <c:v>16.801639999999999</c:v>
                </c:pt>
                <c:pt idx="228">
                  <c:v>18.5867</c:v>
                </c:pt>
                <c:pt idx="229">
                  <c:v>16.67962</c:v>
                </c:pt>
                <c:pt idx="230">
                  <c:v>17.00919</c:v>
                </c:pt>
                <c:pt idx="231">
                  <c:v>17.709949999999999</c:v>
                </c:pt>
                <c:pt idx="232">
                  <c:v>18.562239999999999</c:v>
                </c:pt>
                <c:pt idx="233">
                  <c:v>16.42464</c:v>
                </c:pt>
                <c:pt idx="234">
                  <c:v>18.40925</c:v>
                </c:pt>
                <c:pt idx="235">
                  <c:v>17.533000000000001</c:v>
                </c:pt>
                <c:pt idx="236">
                  <c:v>17.715579999999999</c:v>
                </c:pt>
                <c:pt idx="237">
                  <c:v>19.483979999999999</c:v>
                </c:pt>
                <c:pt idx="238">
                  <c:v>17.714369999999999</c:v>
                </c:pt>
                <c:pt idx="239">
                  <c:v>17.893190000000001</c:v>
                </c:pt>
                <c:pt idx="240">
                  <c:v>17.261749999999999</c:v>
                </c:pt>
                <c:pt idx="241">
                  <c:v>14.296110000000001</c:v>
                </c:pt>
                <c:pt idx="242">
                  <c:v>14.94666</c:v>
                </c:pt>
                <c:pt idx="243">
                  <c:v>15.04491</c:v>
                </c:pt>
                <c:pt idx="244">
                  <c:v>14.348610000000001</c:v>
                </c:pt>
                <c:pt idx="245">
                  <c:v>16.027719999999999</c:v>
                </c:pt>
                <c:pt idx="246">
                  <c:v>18.09994</c:v>
                </c:pt>
                <c:pt idx="247">
                  <c:v>17.250779999999999</c:v>
                </c:pt>
                <c:pt idx="248">
                  <c:v>17.121189999999999</c:v>
                </c:pt>
                <c:pt idx="249">
                  <c:v>18.468340000000001</c:v>
                </c:pt>
                <c:pt idx="250">
                  <c:v>20.695959999999999</c:v>
                </c:pt>
                <c:pt idx="251">
                  <c:v>19.574950000000001</c:v>
                </c:pt>
                <c:pt idx="252">
                  <c:v>18.09431</c:v>
                </c:pt>
                <c:pt idx="253">
                  <c:v>18.722349999999999</c:v>
                </c:pt>
                <c:pt idx="254">
                  <c:v>21.328949999999999</c:v>
                </c:pt>
                <c:pt idx="255">
                  <c:v>19.80613</c:v>
                </c:pt>
                <c:pt idx="256">
                  <c:v>20.12041</c:v>
                </c:pt>
                <c:pt idx="257">
                  <c:v>21.465260000000001</c:v>
                </c:pt>
                <c:pt idx="258">
                  <c:v>20.04731</c:v>
                </c:pt>
                <c:pt idx="259">
                  <c:v>20.138500000000001</c:v>
                </c:pt>
                <c:pt idx="260">
                  <c:v>20.62839</c:v>
                </c:pt>
                <c:pt idx="261">
                  <c:v>20.631789999999999</c:v>
                </c:pt>
                <c:pt idx="262">
                  <c:v>23.541869999999999</c:v>
                </c:pt>
                <c:pt idx="263">
                  <c:v>23.17764</c:v>
                </c:pt>
                <c:pt idx="264">
                  <c:v>21.11158</c:v>
                </c:pt>
                <c:pt idx="265">
                  <c:v>22.688960000000002</c:v>
                </c:pt>
                <c:pt idx="266">
                  <c:v>26.041060000000002</c:v>
                </c:pt>
                <c:pt idx="267">
                  <c:v>22.7041</c:v>
                </c:pt>
                <c:pt idx="268">
                  <c:v>24.70571</c:v>
                </c:pt>
                <c:pt idx="269">
                  <c:v>25.340990000000001</c:v>
                </c:pt>
                <c:pt idx="270">
                  <c:v>23.445810000000002</c:v>
                </c:pt>
                <c:pt idx="271">
                  <c:v>26.81906</c:v>
                </c:pt>
                <c:pt idx="272">
                  <c:v>24.865749999999998</c:v>
                </c:pt>
                <c:pt idx="273">
                  <c:v>23.878990000000002</c:v>
                </c:pt>
                <c:pt idx="274">
                  <c:v>24.48875</c:v>
                </c:pt>
                <c:pt idx="275">
                  <c:v>23.058959999999999</c:v>
                </c:pt>
                <c:pt idx="276">
                  <c:v>24.732710000000001</c:v>
                </c:pt>
                <c:pt idx="277">
                  <c:v>20.871870000000001</c:v>
                </c:pt>
                <c:pt idx="278">
                  <c:v>23.19378</c:v>
                </c:pt>
                <c:pt idx="279">
                  <c:v>20.529910000000001</c:v>
                </c:pt>
                <c:pt idx="280">
                  <c:v>24.367010000000001</c:v>
                </c:pt>
                <c:pt idx="281">
                  <c:v>22.183499999999999</c:v>
                </c:pt>
                <c:pt idx="282">
                  <c:v>22.96828</c:v>
                </c:pt>
                <c:pt idx="283">
                  <c:v>23.579519999999999</c:v>
                </c:pt>
                <c:pt idx="284">
                  <c:v>23.606089999999998</c:v>
                </c:pt>
                <c:pt idx="285">
                  <c:v>24.17409</c:v>
                </c:pt>
                <c:pt idx="286">
                  <c:v>22.936640000000001</c:v>
                </c:pt>
                <c:pt idx="287">
                  <c:v>21.711079999999999</c:v>
                </c:pt>
                <c:pt idx="288">
                  <c:v>22.913599999999999</c:v>
                </c:pt>
                <c:pt idx="289">
                  <c:v>23.06568</c:v>
                </c:pt>
                <c:pt idx="290">
                  <c:v>22.88401</c:v>
                </c:pt>
                <c:pt idx="291">
                  <c:v>22.685099999999998</c:v>
                </c:pt>
                <c:pt idx="292">
                  <c:v>24.958079999999999</c:v>
                </c:pt>
                <c:pt idx="293">
                  <c:v>22.601939999999999</c:v>
                </c:pt>
                <c:pt idx="294">
                  <c:v>25.257090000000002</c:v>
                </c:pt>
                <c:pt idx="295">
                  <c:v>23.587319999999998</c:v>
                </c:pt>
                <c:pt idx="296">
                  <c:v>23.497260000000001</c:v>
                </c:pt>
              </c:numCache>
            </c:numRef>
          </c:yVal>
          <c:smooth val="0"/>
          <c:extLst>
            <c:ext xmlns:c16="http://schemas.microsoft.com/office/drawing/2014/chart" uri="{C3380CC4-5D6E-409C-BE32-E72D297353CC}">
              <c16:uniqueId val="{00000000-CBEE-45AD-AD3D-958CCA2AB28D}"/>
            </c:ext>
          </c:extLst>
        </c:ser>
        <c:dLbls>
          <c:showLegendKey val="0"/>
          <c:showVal val="0"/>
          <c:showCatName val="0"/>
          <c:showSerName val="0"/>
          <c:showPercent val="0"/>
          <c:showBubbleSize val="0"/>
        </c:dLbls>
        <c:axId val="275231552"/>
        <c:axId val="275225728"/>
      </c:scatterChart>
      <c:valAx>
        <c:axId val="2752315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ysClr val="windowText" lastClr="000000"/>
                    </a:solidFill>
                  </a:rPr>
                  <a: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25728"/>
        <c:crosses val="autoZero"/>
        <c:crossBetween val="midCat"/>
      </c:valAx>
      <c:valAx>
        <c:axId val="275225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solidFill>
                      <a:sysClr val="windowText" lastClr="000000"/>
                    </a:solidFill>
                  </a:rPr>
                  <a:t>Importation (en milliard de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31552"/>
        <c:crosses val="autoZero"/>
        <c:crossBetween val="midCat"/>
      </c:valAx>
      <c:spPr>
        <a:noFill/>
        <a:ln>
          <a:noFill/>
        </a:ln>
        <a:effectLst/>
      </c:spPr>
    </c:plotArea>
    <c:legend>
      <c:legendPos val="r"/>
      <c:layout>
        <c:manualLayout>
          <c:xMode val="edge"/>
          <c:yMode val="edge"/>
          <c:x val="0.7329269360742291"/>
          <c:y val="0.60626607629380624"/>
          <c:w val="0.23979079739901352"/>
          <c:h val="0.161577527980973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modèle puissance avant</a:t>
            </a:r>
            <a:r>
              <a:rPr lang="fr-FR" baseline="0"/>
              <a:t> ajustement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lineMarker"/>
        <c:varyColors val="0"/>
        <c:ser>
          <c:idx val="0"/>
          <c:order val="0"/>
          <c:tx>
            <c:strRef>
              <c:f>Modélisation!$A$1</c:f>
              <c:strCache>
                <c:ptCount val="1"/>
                <c:pt idx="0">
                  <c:v>Importation</c:v>
                </c:pt>
              </c:strCache>
            </c:strRef>
          </c:tx>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4"/>
                </a:solidFill>
                <a:prstDash val="solid"/>
              </a:ln>
              <a:effectLst/>
            </c:spPr>
            <c:trendlineType val="power"/>
            <c:dispRSqr val="1"/>
            <c:dispEq val="1"/>
            <c:trendlineLbl>
              <c:layout>
                <c:manualLayout>
                  <c:x val="0.14107876580574008"/>
                  <c:y val="-0.26253735933491401"/>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trendlineLbl>
          </c:trendline>
          <c:xVal>
            <c:numRef>
              <c:f>Modélisation!$B$2:$B$298</c:f>
              <c:numCache>
                <c:formatCode>General</c:formatCode>
                <c:ptCount val="297"/>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numCache>
            </c:numRef>
          </c:xVal>
          <c:yVal>
            <c:numRef>
              <c:f>Modélisation!$A$2:$A$298</c:f>
              <c:numCache>
                <c:formatCode>General</c:formatCode>
                <c:ptCount val="297"/>
                <c:pt idx="0">
                  <c:v>5.3211909999999998</c:v>
                </c:pt>
                <c:pt idx="1">
                  <c:v>5.4370900000000004</c:v>
                </c:pt>
                <c:pt idx="2">
                  <c:v>5.879264</c:v>
                </c:pt>
                <c:pt idx="3">
                  <c:v>4.7694239999999999</c:v>
                </c:pt>
                <c:pt idx="4">
                  <c:v>5.9865159999999999</c:v>
                </c:pt>
                <c:pt idx="5">
                  <c:v>6.2047030000000003</c:v>
                </c:pt>
                <c:pt idx="6">
                  <c:v>5.7374479999999997</c:v>
                </c:pt>
                <c:pt idx="7">
                  <c:v>6.2198869999999999</c:v>
                </c:pt>
                <c:pt idx="8">
                  <c:v>5.4434550000000002</c:v>
                </c:pt>
                <c:pt idx="9">
                  <c:v>5.8928149999999997</c:v>
                </c:pt>
                <c:pt idx="10">
                  <c:v>5.7481999999999998</c:v>
                </c:pt>
                <c:pt idx="11">
                  <c:v>5.0580439999999998</c:v>
                </c:pt>
                <c:pt idx="12">
                  <c:v>5.1418020000000002</c:v>
                </c:pt>
                <c:pt idx="13">
                  <c:v>4.447247</c:v>
                </c:pt>
                <c:pt idx="14">
                  <c:v>4.994319</c:v>
                </c:pt>
                <c:pt idx="15">
                  <c:v>4.7936389999999998</c:v>
                </c:pt>
                <c:pt idx="16">
                  <c:v>5.1895810000000004</c:v>
                </c:pt>
                <c:pt idx="17">
                  <c:v>4.9261239999999997</c:v>
                </c:pt>
                <c:pt idx="18">
                  <c:v>4.9512390000000002</c:v>
                </c:pt>
                <c:pt idx="19">
                  <c:v>5.5568479999999996</c:v>
                </c:pt>
                <c:pt idx="20">
                  <c:v>4.8990669999999996</c:v>
                </c:pt>
                <c:pt idx="21">
                  <c:v>5.8084300000000004</c:v>
                </c:pt>
                <c:pt idx="22">
                  <c:v>5.4182889999999997</c:v>
                </c:pt>
                <c:pt idx="23">
                  <c:v>4.7026870000000001</c:v>
                </c:pt>
                <c:pt idx="24">
                  <c:v>4.8318130000000004</c:v>
                </c:pt>
                <c:pt idx="25">
                  <c:v>4.9301139999999997</c:v>
                </c:pt>
                <c:pt idx="26">
                  <c:v>5.0459990000000001</c:v>
                </c:pt>
                <c:pt idx="27">
                  <c:v>5.4373480000000001</c:v>
                </c:pt>
                <c:pt idx="28">
                  <c:v>5.574338</c:v>
                </c:pt>
                <c:pt idx="29">
                  <c:v>5.4707249999999998</c:v>
                </c:pt>
                <c:pt idx="30">
                  <c:v>6.2563610000000001</c:v>
                </c:pt>
                <c:pt idx="31">
                  <c:v>6.1659420000000003</c:v>
                </c:pt>
                <c:pt idx="32">
                  <c:v>5.915324</c:v>
                </c:pt>
                <c:pt idx="33">
                  <c:v>6.539021</c:v>
                </c:pt>
                <c:pt idx="34">
                  <c:v>6.5312869999999998</c:v>
                </c:pt>
                <c:pt idx="35">
                  <c:v>6.8263980000000002</c:v>
                </c:pt>
                <c:pt idx="36">
                  <c:v>6.3499629999999998</c:v>
                </c:pt>
                <c:pt idx="37">
                  <c:v>6.0819989999999997</c:v>
                </c:pt>
                <c:pt idx="38">
                  <c:v>6.4925800000000002</c:v>
                </c:pt>
                <c:pt idx="39">
                  <c:v>6.6757390000000001</c:v>
                </c:pt>
                <c:pt idx="40">
                  <c:v>6.7142210000000002</c:v>
                </c:pt>
                <c:pt idx="41">
                  <c:v>7.1204090000000004</c:v>
                </c:pt>
                <c:pt idx="42">
                  <c:v>7.0192220000000001</c:v>
                </c:pt>
                <c:pt idx="43">
                  <c:v>7.070703</c:v>
                </c:pt>
                <c:pt idx="44">
                  <c:v>7.5827150000000003</c:v>
                </c:pt>
                <c:pt idx="45">
                  <c:v>8.2632820000000002</c:v>
                </c:pt>
                <c:pt idx="46">
                  <c:v>7.3175270000000001</c:v>
                </c:pt>
                <c:pt idx="47">
                  <c:v>8.1127640000000003</c:v>
                </c:pt>
                <c:pt idx="48">
                  <c:v>7.6545230000000002</c:v>
                </c:pt>
                <c:pt idx="49">
                  <c:v>7.359388</c:v>
                </c:pt>
                <c:pt idx="50">
                  <c:v>8.5473049999999997</c:v>
                </c:pt>
                <c:pt idx="51">
                  <c:v>8.0724660000000004</c:v>
                </c:pt>
                <c:pt idx="52">
                  <c:v>7.7711449999999997</c:v>
                </c:pt>
                <c:pt idx="53">
                  <c:v>8.5570430000000002</c:v>
                </c:pt>
                <c:pt idx="54">
                  <c:v>8.9844729999999995</c:v>
                </c:pt>
                <c:pt idx="55">
                  <c:v>8.6575620000000004</c:v>
                </c:pt>
                <c:pt idx="56">
                  <c:v>9.1559399999999993</c:v>
                </c:pt>
                <c:pt idx="57">
                  <c:v>9.3762640000000008</c:v>
                </c:pt>
                <c:pt idx="58">
                  <c:v>10.17313</c:v>
                </c:pt>
                <c:pt idx="59">
                  <c:v>9.5950690000000005</c:v>
                </c:pt>
                <c:pt idx="60">
                  <c:v>8.5429980000000008</c:v>
                </c:pt>
                <c:pt idx="61">
                  <c:v>8.6818399999999993</c:v>
                </c:pt>
                <c:pt idx="62">
                  <c:v>9.9665590000000002</c:v>
                </c:pt>
                <c:pt idx="63">
                  <c:v>9.7138150000000003</c:v>
                </c:pt>
                <c:pt idx="64">
                  <c:v>9.7912199999999991</c:v>
                </c:pt>
                <c:pt idx="65">
                  <c:v>9.8204150000000006</c:v>
                </c:pt>
                <c:pt idx="66">
                  <c:v>9.74512</c:v>
                </c:pt>
                <c:pt idx="67">
                  <c:v>10.46997</c:v>
                </c:pt>
                <c:pt idx="68">
                  <c:v>10.453340000000001</c:v>
                </c:pt>
                <c:pt idx="69">
                  <c:v>10.06837</c:v>
                </c:pt>
                <c:pt idx="70">
                  <c:v>11.116759999999999</c:v>
                </c:pt>
                <c:pt idx="71">
                  <c:v>10.079219999999999</c:v>
                </c:pt>
                <c:pt idx="72">
                  <c:v>10.01384</c:v>
                </c:pt>
                <c:pt idx="73">
                  <c:v>9.3971979999999995</c:v>
                </c:pt>
                <c:pt idx="74">
                  <c:v>10.43572</c:v>
                </c:pt>
                <c:pt idx="75">
                  <c:v>10.317920000000001</c:v>
                </c:pt>
                <c:pt idx="76">
                  <c:v>11.783469999999999</c:v>
                </c:pt>
                <c:pt idx="77">
                  <c:v>11.15049</c:v>
                </c:pt>
                <c:pt idx="78">
                  <c:v>10.67182</c:v>
                </c:pt>
                <c:pt idx="79">
                  <c:v>11.60641</c:v>
                </c:pt>
                <c:pt idx="80">
                  <c:v>11.36417</c:v>
                </c:pt>
                <c:pt idx="81">
                  <c:v>12.32057</c:v>
                </c:pt>
                <c:pt idx="82">
                  <c:v>12.12914</c:v>
                </c:pt>
                <c:pt idx="83">
                  <c:v>11.49837</c:v>
                </c:pt>
                <c:pt idx="84">
                  <c:v>11.38491</c:v>
                </c:pt>
                <c:pt idx="85">
                  <c:v>11.03097</c:v>
                </c:pt>
                <c:pt idx="86">
                  <c:v>12.15931</c:v>
                </c:pt>
                <c:pt idx="87">
                  <c:v>12.083740000000001</c:v>
                </c:pt>
                <c:pt idx="88">
                  <c:v>12.895440000000001</c:v>
                </c:pt>
                <c:pt idx="89">
                  <c:v>12.9589</c:v>
                </c:pt>
                <c:pt idx="90">
                  <c:v>13.22186</c:v>
                </c:pt>
                <c:pt idx="91">
                  <c:v>13.97662</c:v>
                </c:pt>
                <c:pt idx="92">
                  <c:v>13.16297</c:v>
                </c:pt>
                <c:pt idx="93">
                  <c:v>15.614879999999999</c:v>
                </c:pt>
                <c:pt idx="94">
                  <c:v>15.620240000000001</c:v>
                </c:pt>
                <c:pt idx="95">
                  <c:v>13.69422</c:v>
                </c:pt>
                <c:pt idx="96">
                  <c:v>14.88034</c:v>
                </c:pt>
                <c:pt idx="97">
                  <c:v>15.15171</c:v>
                </c:pt>
                <c:pt idx="98">
                  <c:v>15.41389</c:v>
                </c:pt>
                <c:pt idx="99">
                  <c:v>16.326899999999998</c:v>
                </c:pt>
                <c:pt idx="100">
                  <c:v>17.285720000000001</c:v>
                </c:pt>
                <c:pt idx="101">
                  <c:v>17.240929999999999</c:v>
                </c:pt>
                <c:pt idx="102">
                  <c:v>18.879860000000001</c:v>
                </c:pt>
                <c:pt idx="103">
                  <c:v>16.249110000000002</c:v>
                </c:pt>
                <c:pt idx="104">
                  <c:v>17.132470000000001</c:v>
                </c:pt>
                <c:pt idx="105">
                  <c:v>14.90466</c:v>
                </c:pt>
                <c:pt idx="106">
                  <c:v>13.73151</c:v>
                </c:pt>
                <c:pt idx="107">
                  <c:v>13.48418</c:v>
                </c:pt>
                <c:pt idx="108">
                  <c:v>11.519360000000001</c:v>
                </c:pt>
                <c:pt idx="109">
                  <c:v>10.74573</c:v>
                </c:pt>
                <c:pt idx="110">
                  <c:v>11.524850000000001</c:v>
                </c:pt>
                <c:pt idx="111">
                  <c:v>11.593070000000001</c:v>
                </c:pt>
                <c:pt idx="112">
                  <c:v>11.27078</c:v>
                </c:pt>
                <c:pt idx="113">
                  <c:v>12.58967</c:v>
                </c:pt>
                <c:pt idx="114">
                  <c:v>13.44434</c:v>
                </c:pt>
                <c:pt idx="115">
                  <c:v>12.92205</c:v>
                </c:pt>
                <c:pt idx="116">
                  <c:v>15.164540000000001</c:v>
                </c:pt>
                <c:pt idx="117">
                  <c:v>16.25685</c:v>
                </c:pt>
                <c:pt idx="118">
                  <c:v>16.13447</c:v>
                </c:pt>
                <c:pt idx="119">
                  <c:v>15.8817</c:v>
                </c:pt>
                <c:pt idx="120">
                  <c:v>14.015510000000001</c:v>
                </c:pt>
                <c:pt idx="121">
                  <c:v>13.53327</c:v>
                </c:pt>
                <c:pt idx="122">
                  <c:v>16.439</c:v>
                </c:pt>
                <c:pt idx="123">
                  <c:v>15.87768</c:v>
                </c:pt>
                <c:pt idx="124">
                  <c:v>14.999499999999999</c:v>
                </c:pt>
                <c:pt idx="125">
                  <c:v>15.326790000000001</c:v>
                </c:pt>
                <c:pt idx="126">
                  <c:v>16.426839999999999</c:v>
                </c:pt>
                <c:pt idx="127">
                  <c:v>15.66982</c:v>
                </c:pt>
                <c:pt idx="128">
                  <c:v>17.207350000000002</c:v>
                </c:pt>
                <c:pt idx="129">
                  <c:v>17.286619999999999</c:v>
                </c:pt>
                <c:pt idx="130">
                  <c:v>18.87041</c:v>
                </c:pt>
                <c:pt idx="131">
                  <c:v>18.078600000000002</c:v>
                </c:pt>
                <c:pt idx="132">
                  <c:v>15.58704</c:v>
                </c:pt>
                <c:pt idx="133">
                  <c:v>16.682469999999999</c:v>
                </c:pt>
                <c:pt idx="134">
                  <c:v>18.733889999999999</c:v>
                </c:pt>
                <c:pt idx="135">
                  <c:v>18.351579999999998</c:v>
                </c:pt>
                <c:pt idx="136">
                  <c:v>19.152930000000001</c:v>
                </c:pt>
                <c:pt idx="137">
                  <c:v>19.51793</c:v>
                </c:pt>
                <c:pt idx="138">
                  <c:v>21.05387</c:v>
                </c:pt>
                <c:pt idx="139">
                  <c:v>21.552199999999999</c:v>
                </c:pt>
                <c:pt idx="140">
                  <c:v>20.68394</c:v>
                </c:pt>
                <c:pt idx="141">
                  <c:v>21.02028</c:v>
                </c:pt>
                <c:pt idx="142">
                  <c:v>21.696750000000002</c:v>
                </c:pt>
                <c:pt idx="143">
                  <c:v>20.259640000000001</c:v>
                </c:pt>
                <c:pt idx="144">
                  <c:v>19.855029999999999</c:v>
                </c:pt>
                <c:pt idx="145">
                  <c:v>19.204840000000001</c:v>
                </c:pt>
                <c:pt idx="146">
                  <c:v>21.904209999999999</c:v>
                </c:pt>
                <c:pt idx="147">
                  <c:v>19.441649999999999</c:v>
                </c:pt>
                <c:pt idx="148">
                  <c:v>20.674769999999999</c:v>
                </c:pt>
                <c:pt idx="149">
                  <c:v>19.847090000000001</c:v>
                </c:pt>
                <c:pt idx="150">
                  <c:v>21.101140000000001</c:v>
                </c:pt>
                <c:pt idx="151">
                  <c:v>22.624140000000001</c:v>
                </c:pt>
                <c:pt idx="152">
                  <c:v>20.02495</c:v>
                </c:pt>
                <c:pt idx="153">
                  <c:v>22.819839999999999</c:v>
                </c:pt>
                <c:pt idx="154">
                  <c:v>23.640609999999999</c:v>
                </c:pt>
                <c:pt idx="155">
                  <c:v>19.239280000000001</c:v>
                </c:pt>
                <c:pt idx="156">
                  <c:v>19.840730000000001</c:v>
                </c:pt>
                <c:pt idx="157">
                  <c:v>18.452259999999999</c:v>
                </c:pt>
                <c:pt idx="158">
                  <c:v>18.646329999999999</c:v>
                </c:pt>
                <c:pt idx="159">
                  <c:v>19.28163</c:v>
                </c:pt>
                <c:pt idx="160">
                  <c:v>19.80031</c:v>
                </c:pt>
                <c:pt idx="161">
                  <c:v>17.367830000000001</c:v>
                </c:pt>
                <c:pt idx="162">
                  <c:v>20.09507</c:v>
                </c:pt>
                <c:pt idx="163">
                  <c:v>19.591349999999998</c:v>
                </c:pt>
                <c:pt idx="164">
                  <c:v>19.716719999999999</c:v>
                </c:pt>
                <c:pt idx="165">
                  <c:v>21.020900000000001</c:v>
                </c:pt>
                <c:pt idx="166">
                  <c:v>20.310230000000001</c:v>
                </c:pt>
                <c:pt idx="167">
                  <c:v>18.36749</c:v>
                </c:pt>
                <c:pt idx="168">
                  <c:v>19.271059999999999</c:v>
                </c:pt>
                <c:pt idx="169">
                  <c:v>18.066500000000001</c:v>
                </c:pt>
                <c:pt idx="170">
                  <c:v>17.844470000000001</c:v>
                </c:pt>
                <c:pt idx="171">
                  <c:v>18.83653</c:v>
                </c:pt>
                <c:pt idx="172">
                  <c:v>19.60924</c:v>
                </c:pt>
                <c:pt idx="173">
                  <c:v>19.02272</c:v>
                </c:pt>
                <c:pt idx="174">
                  <c:v>20.504370000000002</c:v>
                </c:pt>
                <c:pt idx="175">
                  <c:v>18.780619999999999</c:v>
                </c:pt>
                <c:pt idx="176">
                  <c:v>20.513739999999999</c:v>
                </c:pt>
                <c:pt idx="177">
                  <c:v>19.634429999999998</c:v>
                </c:pt>
                <c:pt idx="178">
                  <c:v>18.579560000000001</c:v>
                </c:pt>
                <c:pt idx="179">
                  <c:v>17.398869999999999</c:v>
                </c:pt>
                <c:pt idx="180">
                  <c:v>16.711970000000001</c:v>
                </c:pt>
                <c:pt idx="181">
                  <c:v>15.538399999999999</c:v>
                </c:pt>
                <c:pt idx="182">
                  <c:v>16.353819999999999</c:v>
                </c:pt>
                <c:pt idx="183">
                  <c:v>17.067</c:v>
                </c:pt>
                <c:pt idx="184">
                  <c:v>16.529990000000002</c:v>
                </c:pt>
                <c:pt idx="185">
                  <c:v>17.444849999999999</c:v>
                </c:pt>
                <c:pt idx="186">
                  <c:v>17.819769999999998</c:v>
                </c:pt>
                <c:pt idx="187">
                  <c:v>15.89893</c:v>
                </c:pt>
                <c:pt idx="188">
                  <c:v>17.060230000000001</c:v>
                </c:pt>
                <c:pt idx="189">
                  <c:v>17.489999999999998</c:v>
                </c:pt>
                <c:pt idx="190">
                  <c:v>16.90401</c:v>
                </c:pt>
                <c:pt idx="191">
                  <c:v>15.802490000000001</c:v>
                </c:pt>
                <c:pt idx="192">
                  <c:v>14.10927</c:v>
                </c:pt>
                <c:pt idx="193">
                  <c:v>14.65401</c:v>
                </c:pt>
                <c:pt idx="194">
                  <c:v>15.31202</c:v>
                </c:pt>
                <c:pt idx="195">
                  <c:v>15.21078</c:v>
                </c:pt>
                <c:pt idx="196">
                  <c:v>14.9963</c:v>
                </c:pt>
                <c:pt idx="197">
                  <c:v>16.35558</c:v>
                </c:pt>
                <c:pt idx="198">
                  <c:v>15.69378</c:v>
                </c:pt>
                <c:pt idx="199">
                  <c:v>16.964490000000001</c:v>
                </c:pt>
                <c:pt idx="200">
                  <c:v>16.741309999999999</c:v>
                </c:pt>
                <c:pt idx="201">
                  <c:v>16.5596</c:v>
                </c:pt>
                <c:pt idx="202">
                  <c:v>16.942440000000001</c:v>
                </c:pt>
                <c:pt idx="203">
                  <c:v>15.7347</c:v>
                </c:pt>
                <c:pt idx="204">
                  <c:v>15.993830000000001</c:v>
                </c:pt>
                <c:pt idx="205">
                  <c:v>14.85041</c:v>
                </c:pt>
                <c:pt idx="206">
                  <c:v>17.241949999999999</c:v>
                </c:pt>
                <c:pt idx="207">
                  <c:v>15.26186</c:v>
                </c:pt>
                <c:pt idx="208">
                  <c:v>19.566410000000001</c:v>
                </c:pt>
                <c:pt idx="209">
                  <c:v>17.512930000000001</c:v>
                </c:pt>
                <c:pt idx="210">
                  <c:v>23.452490000000001</c:v>
                </c:pt>
                <c:pt idx="211">
                  <c:v>20.785599999999999</c:v>
                </c:pt>
                <c:pt idx="212">
                  <c:v>20.662430000000001</c:v>
                </c:pt>
                <c:pt idx="213">
                  <c:v>18.642869999999998</c:v>
                </c:pt>
                <c:pt idx="214">
                  <c:v>19.121980000000001</c:v>
                </c:pt>
                <c:pt idx="215">
                  <c:v>18.189229999999998</c:v>
                </c:pt>
                <c:pt idx="216">
                  <c:v>19.329149999999998</c:v>
                </c:pt>
                <c:pt idx="217">
                  <c:v>17.90606</c:v>
                </c:pt>
                <c:pt idx="218">
                  <c:v>18.449960000000001</c:v>
                </c:pt>
                <c:pt idx="219">
                  <c:v>18.00103</c:v>
                </c:pt>
                <c:pt idx="220">
                  <c:v>19.735880000000002</c:v>
                </c:pt>
                <c:pt idx="221">
                  <c:v>19.204989999999999</c:v>
                </c:pt>
                <c:pt idx="222">
                  <c:v>18.64649</c:v>
                </c:pt>
                <c:pt idx="223">
                  <c:v>19.60106</c:v>
                </c:pt>
                <c:pt idx="224">
                  <c:v>18.024429999999999</c:v>
                </c:pt>
                <c:pt idx="225">
                  <c:v>20.562660000000001</c:v>
                </c:pt>
                <c:pt idx="226">
                  <c:v>20.77148</c:v>
                </c:pt>
                <c:pt idx="227">
                  <c:v>16.801639999999999</c:v>
                </c:pt>
                <c:pt idx="228">
                  <c:v>18.5867</c:v>
                </c:pt>
                <c:pt idx="229">
                  <c:v>16.67962</c:v>
                </c:pt>
                <c:pt idx="230">
                  <c:v>17.00919</c:v>
                </c:pt>
                <c:pt idx="231">
                  <c:v>17.709949999999999</c:v>
                </c:pt>
                <c:pt idx="232">
                  <c:v>18.562239999999999</c:v>
                </c:pt>
                <c:pt idx="233">
                  <c:v>16.42464</c:v>
                </c:pt>
                <c:pt idx="234">
                  <c:v>18.40925</c:v>
                </c:pt>
                <c:pt idx="235">
                  <c:v>17.533000000000001</c:v>
                </c:pt>
                <c:pt idx="236">
                  <c:v>17.715579999999999</c:v>
                </c:pt>
                <c:pt idx="237">
                  <c:v>19.483979999999999</c:v>
                </c:pt>
                <c:pt idx="238">
                  <c:v>17.714369999999999</c:v>
                </c:pt>
                <c:pt idx="239">
                  <c:v>17.893190000000001</c:v>
                </c:pt>
                <c:pt idx="240">
                  <c:v>17.261749999999999</c:v>
                </c:pt>
                <c:pt idx="241">
                  <c:v>14.296110000000001</c:v>
                </c:pt>
                <c:pt idx="242">
                  <c:v>14.94666</c:v>
                </c:pt>
                <c:pt idx="243">
                  <c:v>15.04491</c:v>
                </c:pt>
                <c:pt idx="244">
                  <c:v>14.348610000000001</c:v>
                </c:pt>
                <c:pt idx="245">
                  <c:v>16.027719999999999</c:v>
                </c:pt>
                <c:pt idx="246">
                  <c:v>18.09994</c:v>
                </c:pt>
                <c:pt idx="247">
                  <c:v>17.250779999999999</c:v>
                </c:pt>
                <c:pt idx="248">
                  <c:v>17.121189999999999</c:v>
                </c:pt>
                <c:pt idx="249">
                  <c:v>18.468340000000001</c:v>
                </c:pt>
                <c:pt idx="250">
                  <c:v>20.695959999999999</c:v>
                </c:pt>
                <c:pt idx="251">
                  <c:v>19.574950000000001</c:v>
                </c:pt>
                <c:pt idx="252">
                  <c:v>18.09431</c:v>
                </c:pt>
                <c:pt idx="253">
                  <c:v>18.722349999999999</c:v>
                </c:pt>
                <c:pt idx="254">
                  <c:v>21.328949999999999</c:v>
                </c:pt>
                <c:pt idx="255">
                  <c:v>19.80613</c:v>
                </c:pt>
                <c:pt idx="256">
                  <c:v>20.12041</c:v>
                </c:pt>
                <c:pt idx="257">
                  <c:v>21.465260000000001</c:v>
                </c:pt>
                <c:pt idx="258">
                  <c:v>20.04731</c:v>
                </c:pt>
                <c:pt idx="259">
                  <c:v>20.138500000000001</c:v>
                </c:pt>
                <c:pt idx="260">
                  <c:v>20.62839</c:v>
                </c:pt>
                <c:pt idx="261">
                  <c:v>20.631789999999999</c:v>
                </c:pt>
                <c:pt idx="262">
                  <c:v>23.541869999999999</c:v>
                </c:pt>
                <c:pt idx="263">
                  <c:v>23.17764</c:v>
                </c:pt>
                <c:pt idx="264">
                  <c:v>21.11158</c:v>
                </c:pt>
                <c:pt idx="265">
                  <c:v>22.688960000000002</c:v>
                </c:pt>
                <c:pt idx="266">
                  <c:v>26.041060000000002</c:v>
                </c:pt>
                <c:pt idx="267">
                  <c:v>22.7041</c:v>
                </c:pt>
                <c:pt idx="268">
                  <c:v>24.70571</c:v>
                </c:pt>
                <c:pt idx="269">
                  <c:v>25.340990000000001</c:v>
                </c:pt>
                <c:pt idx="270">
                  <c:v>23.445810000000002</c:v>
                </c:pt>
                <c:pt idx="271">
                  <c:v>26.81906</c:v>
                </c:pt>
                <c:pt idx="272">
                  <c:v>24.865749999999998</c:v>
                </c:pt>
                <c:pt idx="273">
                  <c:v>23.878990000000002</c:v>
                </c:pt>
                <c:pt idx="274">
                  <c:v>24.48875</c:v>
                </c:pt>
                <c:pt idx="275">
                  <c:v>23.058959999999999</c:v>
                </c:pt>
                <c:pt idx="276">
                  <c:v>24.732710000000001</c:v>
                </c:pt>
                <c:pt idx="277">
                  <c:v>20.871870000000001</c:v>
                </c:pt>
                <c:pt idx="278">
                  <c:v>23.19378</c:v>
                </c:pt>
                <c:pt idx="279">
                  <c:v>20.529910000000001</c:v>
                </c:pt>
                <c:pt idx="280">
                  <c:v>24.367010000000001</c:v>
                </c:pt>
                <c:pt idx="281">
                  <c:v>22.183499999999999</c:v>
                </c:pt>
                <c:pt idx="282">
                  <c:v>22.96828</c:v>
                </c:pt>
                <c:pt idx="283">
                  <c:v>23.579519999999999</c:v>
                </c:pt>
                <c:pt idx="284">
                  <c:v>23.606089999999998</c:v>
                </c:pt>
                <c:pt idx="285">
                  <c:v>24.17409</c:v>
                </c:pt>
                <c:pt idx="286">
                  <c:v>22.936640000000001</c:v>
                </c:pt>
                <c:pt idx="287">
                  <c:v>21.711079999999999</c:v>
                </c:pt>
                <c:pt idx="288">
                  <c:v>22.913599999999999</c:v>
                </c:pt>
                <c:pt idx="289">
                  <c:v>23.06568</c:v>
                </c:pt>
                <c:pt idx="290">
                  <c:v>22.88401</c:v>
                </c:pt>
                <c:pt idx="291">
                  <c:v>22.685099999999998</c:v>
                </c:pt>
                <c:pt idx="292">
                  <c:v>24.958079999999999</c:v>
                </c:pt>
                <c:pt idx="293">
                  <c:v>22.601939999999999</c:v>
                </c:pt>
                <c:pt idx="294">
                  <c:v>25.257090000000002</c:v>
                </c:pt>
                <c:pt idx="295">
                  <c:v>23.587319999999998</c:v>
                </c:pt>
                <c:pt idx="296">
                  <c:v>23.497260000000001</c:v>
                </c:pt>
              </c:numCache>
            </c:numRef>
          </c:yVal>
          <c:smooth val="0"/>
          <c:extLst>
            <c:ext xmlns:c16="http://schemas.microsoft.com/office/drawing/2014/chart" uri="{C3380CC4-5D6E-409C-BE32-E72D297353CC}">
              <c16:uniqueId val="{00000001-9C0E-48BC-8F5D-FBFBB88B9FC4}"/>
            </c:ext>
          </c:extLst>
        </c:ser>
        <c:dLbls>
          <c:showLegendKey val="0"/>
          <c:showVal val="0"/>
          <c:showCatName val="0"/>
          <c:showSerName val="0"/>
          <c:showPercent val="0"/>
          <c:showBubbleSize val="0"/>
        </c:dLbls>
        <c:axId val="275231552"/>
        <c:axId val="275225728"/>
      </c:scatterChart>
      <c:valAx>
        <c:axId val="27523155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25728"/>
        <c:crosses val="autoZero"/>
        <c:crossBetween val="midCat"/>
      </c:valAx>
      <c:valAx>
        <c:axId val="2752257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Importation (en milliard)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7523155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numDim type="val">
        <cx:f>_xlchart.v1.49</cx:f>
      </cx:numDim>
    </cx:data>
    <cx:data id="1">
      <cx:numDim type="val">
        <cx:f>_xlchart.v1.51</cx:f>
      </cx:numDim>
    </cx:data>
    <cx:data id="2">
      <cx:numDim type="val">
        <cx:f>_xlchart.v1.53</cx:f>
      </cx:numDim>
    </cx:data>
    <cx:data id="3">
      <cx:numDim type="val">
        <cx:f>_xlchart.v1.55</cx:f>
      </cx:numDim>
    </cx:data>
    <cx:data id="4">
      <cx:numDim type="val">
        <cx:f>_xlchart.v1.57</cx:f>
      </cx:numDim>
    </cx:data>
    <cx:data id="5">
      <cx:numDim type="val">
        <cx:f>_xlchart.v1.59</cx:f>
      </cx:numDim>
    </cx:data>
    <cx:data id="6">
      <cx:numDim type="val">
        <cx:f>_xlchart.v1.61</cx:f>
      </cx:numDim>
    </cx:data>
    <cx:data id="7">
      <cx:numDim type="val">
        <cx:f>_xlchart.v1.63</cx:f>
      </cx:numDim>
    </cx:data>
    <cx:data id="8">
      <cx:numDim type="val">
        <cx:f>_xlchart.v1.65</cx:f>
      </cx:numDim>
    </cx:data>
    <cx:data id="9">
      <cx:numDim type="val">
        <cx:f>_xlchart.v1.67</cx:f>
      </cx:numDim>
    </cx:data>
    <cx:data id="10">
      <cx:numDim type="val">
        <cx:f>_xlchart.v1.69</cx:f>
      </cx:numDim>
    </cx:data>
    <cx:data id="11">
      <cx:numDim type="val">
        <cx:f>_xlchart.v1.71</cx:f>
      </cx:numDim>
    </cx:data>
  </cx:chartData>
  <cx:chart>
    <cx:title pos="t" align="ctr" overlay="0">
      <cx:tx>
        <cx:txData>
          <cx:v>Distribution de l'importation sur l'ensemble de la période pour chaque mois de l'année </cx:v>
        </cx:txData>
      </cx:tx>
      <cx:txPr>
        <a:bodyPr spcFirstLastPara="1" vertOverflow="ellipsis" horzOverflow="overflow" wrap="square" lIns="0" tIns="0" rIns="0" bIns="0" anchor="ctr" anchorCtr="1"/>
        <a:lstStyle/>
        <a:p>
          <a:pPr algn="ctr" rtl="0">
            <a:defRPr sz="1400" b="0" i="0" u="none" strike="noStrike" kern="1200" spc="0" baseline="0">
              <a:solidFill>
                <a:sysClr val="windowText" lastClr="000000">
                  <a:lumMod val="65000"/>
                  <a:lumOff val="35000"/>
                </a:sysClr>
              </a:solidFill>
              <a:latin typeface="+mn-lt"/>
              <a:ea typeface="+mn-ea"/>
              <a:cs typeface="+mn-cs"/>
            </a:defRPr>
          </a:pPr>
          <a:r>
            <a:rPr lang="fr-FR" sz="1400" b="1" i="0" u="none" strike="noStrike" kern="1200" spc="0" baseline="0">
              <a:solidFill>
                <a:sysClr val="windowText" lastClr="000000"/>
              </a:solidFill>
              <a:latin typeface="+mn-lt"/>
              <a:ea typeface="+mn-ea"/>
              <a:cs typeface="+mn-cs"/>
            </a:rPr>
            <a:t>Distribution de l'importation sur l'ensemble de la période pour chaque mois de l'année </a:t>
          </a:r>
        </a:p>
      </cx:txPr>
    </cx:title>
    <cx:plotArea>
      <cx:plotAreaRegion>
        <cx:plotSurface>
          <cx:spPr>
            <a:noFill/>
          </cx:spPr>
        </cx:plotSurface>
        <cx:series layoutId="boxWhisker" uniqueId="{1CD099DE-8447-41EC-BAE6-F47D92824809}">
          <cx:tx>
            <cx:txData>
              <cx:f>_xlchart.v1.48</cx:f>
              <cx:v>janv. </cx:v>
            </cx:txData>
          </cx:tx>
          <cx:spPr>
            <a:solidFill>
              <a:srgbClr val="FF0000"/>
            </a:solidFill>
            <a:ln>
              <a:solidFill>
                <a:srgbClr val="012169"/>
              </a:solidFill>
            </a:ln>
          </cx:spPr>
          <cx:dataId val="0"/>
          <cx:layoutPr>
            <cx:visibility meanLine="1" meanMarker="1" nonoutliers="1" outliers="1"/>
            <cx:statistics quartileMethod="exclusive"/>
          </cx:layoutPr>
        </cx:series>
        <cx:series layoutId="boxWhisker" uniqueId="{1148B915-ACBB-494C-8D0B-CFD397BE5801}">
          <cx:tx>
            <cx:txData>
              <cx:f>_xlchart.v1.50</cx:f>
              <cx:v>févr. </cx:v>
            </cx:txData>
          </cx:tx>
          <cx:spPr>
            <a:solidFill>
              <a:srgbClr val="E80017"/>
            </a:solidFill>
          </cx:spPr>
          <cx:dataId val="1"/>
          <cx:layoutPr>
            <cx:visibility meanLine="1" meanMarker="1" nonoutliers="1" outliers="1"/>
            <cx:statistics quartileMethod="exclusive"/>
          </cx:layoutPr>
        </cx:series>
        <cx:series layoutId="boxWhisker" uniqueId="{4ECED835-E5D8-4FF6-9C93-D0B2F0FC9161}">
          <cx:tx>
            <cx:txData>
              <cx:f>_xlchart.v1.52</cx:f>
              <cx:v>mars </cx:v>
            </cx:txData>
          </cx:tx>
          <cx:spPr>
            <a:solidFill>
              <a:srgbClr val="D1002E"/>
            </a:solidFill>
          </cx:spPr>
          <cx:dataId val="2"/>
          <cx:layoutPr>
            <cx:visibility meanLine="1" meanMarker="1" nonoutliers="1" outliers="1"/>
            <cx:statistics quartileMethod="exclusive"/>
          </cx:layoutPr>
        </cx:series>
        <cx:series layoutId="boxWhisker" uniqueId="{251CFAAD-13C2-4D25-9F1F-DD1BC9716014}">
          <cx:tx>
            <cx:txData>
              <cx:f>_xlchart.v1.54</cx:f>
              <cx:v>avr. </cx:v>
            </cx:txData>
          </cx:tx>
          <cx:spPr>
            <a:solidFill>
              <a:srgbClr val="B90046"/>
            </a:solidFill>
          </cx:spPr>
          <cx:dataId val="3"/>
          <cx:layoutPr>
            <cx:visibility meanLine="1" meanMarker="1"/>
            <cx:statistics quartileMethod="exclusive"/>
          </cx:layoutPr>
        </cx:series>
        <cx:series layoutId="boxWhisker" uniqueId="{F5433957-75AE-4D27-B5E2-92B9673F12AF}">
          <cx:tx>
            <cx:txData>
              <cx:f>_xlchart.v1.56</cx:f>
              <cx:v>mai </cx:v>
            </cx:txData>
          </cx:tx>
          <cx:spPr>
            <a:solidFill>
              <a:srgbClr val="A2005D"/>
            </a:solidFill>
          </cx:spPr>
          <cx:dataId val="4"/>
          <cx:layoutPr>
            <cx:visibility meanLine="1" meanMarker="1"/>
            <cx:statistics quartileMethod="exclusive"/>
          </cx:layoutPr>
        </cx:series>
        <cx:series layoutId="boxWhisker" uniqueId="{48ADBE96-01B4-4F47-BE19-BB5B2C08008C}">
          <cx:tx>
            <cx:txData>
              <cx:f>_xlchart.v1.58</cx:f>
              <cx:v>juin </cx:v>
            </cx:txData>
          </cx:tx>
          <cx:spPr>
            <a:solidFill>
              <a:srgbClr val="8B0074"/>
            </a:solidFill>
          </cx:spPr>
          <cx:dataId val="5"/>
          <cx:layoutPr>
            <cx:visibility meanLine="1" meanMarker="1"/>
            <cx:statistics quartileMethod="exclusive"/>
          </cx:layoutPr>
        </cx:series>
        <cx:series layoutId="boxWhisker" uniqueId="{8E8F59BD-7245-431D-91D1-A8A6C2246C64}">
          <cx:tx>
            <cx:txData>
              <cx:f>_xlchart.v1.60</cx:f>
              <cx:v>juill. </cx:v>
            </cx:txData>
          </cx:tx>
          <cx:spPr>
            <a:solidFill>
              <a:srgbClr val="74008B"/>
            </a:solidFill>
          </cx:spPr>
          <cx:dataId val="6"/>
          <cx:layoutPr>
            <cx:visibility meanLine="1" meanMarker="1"/>
            <cx:statistics quartileMethod="exclusive"/>
          </cx:layoutPr>
        </cx:series>
        <cx:series layoutId="boxWhisker" uniqueId="{BFDBAB97-3DE1-4554-8C40-4434C4F31468}">
          <cx:tx>
            <cx:txData>
              <cx:f>_xlchart.v1.62</cx:f>
              <cx:v>août </cx:v>
            </cx:txData>
          </cx:tx>
          <cx:spPr>
            <a:solidFill>
              <a:srgbClr val="5D00A2"/>
            </a:solidFill>
          </cx:spPr>
          <cx:dataId val="7"/>
          <cx:layoutPr>
            <cx:visibility meanLine="1" meanMarker="1"/>
            <cx:statistics quartileMethod="exclusive"/>
          </cx:layoutPr>
        </cx:series>
        <cx:series layoutId="boxWhisker" uniqueId="{BB6319AD-BAE4-4C93-AF2B-10C1D1E42114}">
          <cx:tx>
            <cx:txData>
              <cx:f>_xlchart.v1.64</cx:f>
              <cx:v>sept. </cx:v>
            </cx:txData>
          </cx:tx>
          <cx:spPr>
            <a:solidFill>
              <a:srgbClr val="4900B9"/>
            </a:solidFill>
          </cx:spPr>
          <cx:dataId val="8"/>
          <cx:layoutPr>
            <cx:visibility meanLine="1" meanMarker="1"/>
            <cx:statistics quartileMethod="exclusive"/>
          </cx:layoutPr>
        </cx:series>
        <cx:series layoutId="boxWhisker" uniqueId="{1E7838BD-46A3-496D-8769-B0E91401F9FC}">
          <cx:tx>
            <cx:txData>
              <cx:f>_xlchart.v1.66</cx:f>
              <cx:v>oct. </cx:v>
            </cx:txData>
          </cx:tx>
          <cx:spPr>
            <a:solidFill>
              <a:srgbClr val="2E00D1"/>
            </a:solidFill>
          </cx:spPr>
          <cx:dataId val="9"/>
          <cx:layoutPr>
            <cx:visibility meanLine="1" meanMarker="1"/>
            <cx:statistics quartileMethod="exclusive"/>
          </cx:layoutPr>
        </cx:series>
        <cx:series layoutId="boxWhisker" uniqueId="{EA136707-D6CB-4A4C-A699-71EB5FC8F93A}">
          <cx:tx>
            <cx:txData>
              <cx:f>_xlchart.v1.68</cx:f>
              <cx:v>nov. </cx:v>
            </cx:txData>
          </cx:tx>
          <cx:spPr>
            <a:solidFill>
              <a:srgbClr val="1700E8"/>
            </a:solidFill>
          </cx:spPr>
          <cx:dataId val="10"/>
          <cx:layoutPr>
            <cx:visibility meanLine="1" meanMarker="1"/>
            <cx:statistics quartileMethod="exclusive"/>
          </cx:layoutPr>
        </cx:series>
        <cx:series layoutId="boxWhisker" uniqueId="{0A77E506-560F-4A2A-97EB-954FD9781DAE}">
          <cx:tx>
            <cx:txData>
              <cx:f>_xlchart.v1.70</cx:f>
              <cx:v>déc. </cx:v>
            </cx:txData>
          </cx:tx>
          <cx:spPr>
            <a:solidFill>
              <a:srgbClr val="0000FF"/>
            </a:solidFill>
          </cx:spPr>
          <cx:dataId val="11"/>
          <cx:layoutPr>
            <cx:visibility meanLine="1" meanMarker="1"/>
            <cx:statistics quartileMethod="exclusive"/>
          </cx:layoutPr>
        </cx:series>
      </cx:plotAreaRegion>
      <cx:axis id="0">
        <cx:catScaling gapWidth="1"/>
        <cx:title>
          <cx:tx>
            <cx:rich>
              <a:bodyPr spcFirstLastPara="1" vertOverflow="ellipsis" horzOverflow="overflow" wrap="square" lIns="0" tIns="0" rIns="0" bIns="0" anchor="ctr" anchorCtr="1"/>
              <a:lstStyle/>
              <a:p>
                <a:pPr algn="ctr" rtl="0">
                  <a:defRPr/>
                </a:pPr>
                <a:r>
                  <a:rPr lang="fr-FR" sz="1100" b="0" i="0" u="none" strike="noStrike" baseline="0">
                    <a:solidFill>
                      <a:sysClr val="windowText" lastClr="000000"/>
                    </a:solidFill>
                    <a:latin typeface="Calibri" panose="020F0502020204030204"/>
                  </a:rPr>
                  <a:t>Mois</a:t>
                </a:r>
                <a:endParaRPr lang="fr-FR" sz="900" b="0" i="0" u="none" strike="noStrike" baseline="0">
                  <a:solidFill>
                    <a:sysClr val="windowText" lastClr="000000"/>
                  </a:solidFill>
                  <a:latin typeface="Calibri" panose="020F0502020204030204"/>
                </a:endParaRPr>
              </a:p>
            </cx:rich>
          </cx:tx>
        </cx:title>
        <cx:tickLabels/>
      </cx:axis>
      <cx:axis id="1">
        <cx:valScaling/>
        <cx:title>
          <cx:tx>
            <cx:txData>
              <cx:v>Impôrtation (en milliards $)</cx:v>
            </cx:txData>
          </cx:tx>
          <cx:txPr>
            <a:bodyPr spcFirstLastPara="1" vertOverflow="ellipsis" horzOverflow="overflow" wrap="square" lIns="0" tIns="0" rIns="0" bIns="0" anchor="ctr" anchorCtr="1"/>
            <a:lstStyle/>
            <a:p>
              <a:pPr algn="ctr" rtl="0">
                <a:defRPr/>
              </a:pPr>
              <a:r>
                <a:rPr lang="fr-FR" sz="1000" b="0" i="0" u="none" strike="noStrike" baseline="0">
                  <a:solidFill>
                    <a:sysClr val="windowText" lastClr="000000"/>
                  </a:solidFill>
                  <a:latin typeface="Calibri" panose="020F0502020204030204"/>
                </a:rPr>
                <a:t>Impôrtation (en milliards $)</a:t>
              </a:r>
            </a:p>
          </cx:txPr>
        </cx:title>
        <cx:majorGridlines/>
        <cx:tickLabels/>
      </cx:axis>
    </cx:plotArea>
    <cx:legend pos="t" align="ctr" overlay="0"/>
  </cx:chart>
  <cx:spPr>
    <a:solidFill>
      <a:schemeClr val="bg1"/>
    </a:solidFill>
    <a:ln>
      <a:solidFill>
        <a:schemeClr val="bg1"/>
      </a:solidFill>
    </a:ln>
  </cx:spPr>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numDim type="val">
        <cx:f dir="row">_xlchart.v1.35</cx:f>
      </cx:numDim>
    </cx:data>
    <cx:data id="1">
      <cx:numDim type="val">
        <cx:f dir="row">_xlchart.v1.36</cx:f>
      </cx:numDim>
    </cx:data>
    <cx:data id="2">
      <cx:numDim type="val">
        <cx:f dir="row">_xlchart.v1.37</cx:f>
      </cx:numDim>
    </cx:data>
    <cx:data id="3">
      <cx:numDim type="val">
        <cx:f dir="row">_xlchart.v1.38</cx:f>
      </cx:numDim>
    </cx:data>
    <cx:data id="4">
      <cx:numDim type="val">
        <cx:f dir="row">_xlchart.v1.39</cx:f>
      </cx:numDim>
    </cx:data>
    <cx:data id="5">
      <cx:numDim type="val">
        <cx:f dir="row">_xlchart.v1.40</cx:f>
      </cx:numDim>
    </cx:data>
    <cx:data id="6">
      <cx:numDim type="val">
        <cx:f dir="row">_xlchart.v1.41</cx:f>
      </cx:numDim>
    </cx:data>
    <cx:data id="7">
      <cx:numDim type="val">
        <cx:f dir="row">_xlchart.v1.42</cx:f>
      </cx:numDim>
    </cx:data>
    <cx:data id="8">
      <cx:numDim type="val">
        <cx:f dir="row">_xlchart.v1.43</cx:f>
      </cx:numDim>
    </cx:data>
    <cx:data id="9">
      <cx:numDim type="val">
        <cx:f dir="row">_xlchart.v1.44</cx:f>
      </cx:numDim>
    </cx:data>
    <cx:data id="10">
      <cx:numDim type="val">
        <cx:f dir="row">_xlchart.v1.45</cx:f>
      </cx:numDim>
    </cx:data>
    <cx:data id="11">
      <cx:numDim type="val">
        <cx:f dir="row">_xlchart.v1.46</cx:f>
      </cx:numDim>
    </cx:data>
    <cx:data id="12">
      <cx:numDim type="val">
        <cx:f dir="row">_xlchart.v1.47</cx:f>
      </cx:numDim>
    </cx:data>
    <cx:data id="13">
      <cx:numDim type="val">
        <cx:f dir="row">_xlchart.v1.24</cx:f>
      </cx:numDim>
    </cx:data>
    <cx:data id="14">
      <cx:numDim type="val">
        <cx:f dir="row">_xlchart.v1.25</cx:f>
      </cx:numDim>
    </cx:data>
    <cx:data id="15">
      <cx:numDim type="val">
        <cx:f dir="row">_xlchart.v1.26</cx:f>
      </cx:numDim>
    </cx:data>
    <cx:data id="16">
      <cx:numDim type="val">
        <cx:f dir="row">_xlchart.v1.27</cx:f>
      </cx:numDim>
    </cx:data>
    <cx:data id="17">
      <cx:numDim type="val">
        <cx:f dir="row">_xlchart.v1.28</cx:f>
      </cx:numDim>
    </cx:data>
    <cx:data id="18">
      <cx:numDim type="val">
        <cx:f dir="row">_xlchart.v1.29</cx:f>
      </cx:numDim>
    </cx:data>
    <cx:data id="19">
      <cx:numDim type="val">
        <cx:f dir="row">_xlchart.v1.30</cx:f>
      </cx:numDim>
    </cx:data>
    <cx:data id="20">
      <cx:numDim type="val">
        <cx:f dir="row">_xlchart.v1.31</cx:f>
      </cx:numDim>
    </cx:data>
    <cx:data id="21">
      <cx:numDim type="val">
        <cx:f dir="row">_xlchart.v1.32</cx:f>
      </cx:numDim>
    </cx:data>
    <cx:data id="22">
      <cx:numDim type="val">
        <cx:f dir="row">_xlchart.v1.33</cx:f>
      </cx:numDim>
    </cx:data>
    <cx:data id="23">
      <cx:numDim type="val">
        <cx:f dir="row">_xlchart.v1.34</cx:f>
      </cx:numDim>
    </cx:data>
  </cx:chartData>
  <cx:chart>
    <cx:title pos="t" align="ctr" overlay="0">
      <cx:tx>
        <cx:rich>
          <a:bodyPr rot="0" spcFirstLastPara="1" vertOverflow="ellipsis" vert="horz" wrap="square" lIns="38100" tIns="19050" rIns="38100" bIns="19050" anchor="ctr" anchorCtr="1" compatLnSpc="0"/>
          <a:lstStyle/>
          <a:p>
            <a:pPr rtl="0"/>
            <a:r>
              <a:rPr lang="fr-FR" sz="1800" b="0" i="0" baseline="0">
                <a:effectLst/>
              </a:rPr>
              <a:t>Distribution de l'importation par année</a:t>
            </a:r>
            <a:endParaRPr lang="fr-FR" sz="1400">
              <a:effectLst/>
            </a:endParaRPr>
          </a:p>
        </cx:rich>
      </cx:tx>
    </cx:title>
    <cx:plotArea>
      <cx:plotAreaRegion>
        <cx:series layoutId="boxWhisker" uniqueId="{BE1F771D-781A-4AF2-AE50-6A26A0C56C0D}">
          <cx:tx>
            <cx:txData>
              <cx:f>_xlchart.v1.11</cx:f>
              <cx:v>2000</cx:v>
            </cx:txData>
          </cx:tx>
          <cx:dataId val="0"/>
          <cx:layoutPr>
            <cx:visibility meanMarker="0"/>
            <cx:statistics quartileMethod="exclusive"/>
          </cx:layoutPr>
        </cx:series>
        <cx:series layoutId="boxWhisker" uniqueId="{42EA4CA8-D21E-4CF1-B43E-6B4DEF98366B}">
          <cx:tx>
            <cx:txData>
              <cx:f>_xlchart.v1.12</cx:f>
              <cx:v>2001</cx:v>
            </cx:txData>
          </cx:tx>
          <cx:dataId val="1"/>
          <cx:layoutPr>
            <cx:visibility meanMarker="0"/>
            <cx:statistics quartileMethod="exclusive"/>
          </cx:layoutPr>
        </cx:series>
        <cx:series layoutId="boxWhisker" uniqueId="{58F89DEE-133C-4971-8BD3-2E87480AD613}">
          <cx:tx>
            <cx:txData>
              <cx:f>_xlchart.v1.13</cx:f>
              <cx:v>2002</cx:v>
            </cx:txData>
          </cx:tx>
          <cx:dataId val="2"/>
          <cx:layoutPr>
            <cx:visibility meanMarker="0"/>
            <cx:statistics quartileMethod="exclusive"/>
          </cx:layoutPr>
        </cx:series>
        <cx:series layoutId="boxWhisker" uniqueId="{10303748-9413-441B-8FE2-CECF17E0E10D}">
          <cx:tx>
            <cx:txData>
              <cx:f>_xlchart.v1.14</cx:f>
              <cx:v>2003</cx:v>
            </cx:txData>
          </cx:tx>
          <cx:dataId val="3"/>
          <cx:layoutPr>
            <cx:visibility meanMarker="0"/>
            <cx:statistics quartileMethod="exclusive"/>
          </cx:layoutPr>
        </cx:series>
        <cx:series layoutId="boxWhisker" uniqueId="{E5B50ACB-562A-4319-BF4A-9301C3922922}">
          <cx:tx>
            <cx:txData>
              <cx:f>_xlchart.v1.15</cx:f>
              <cx:v>2004</cx:v>
            </cx:txData>
          </cx:tx>
          <cx:dataId val="4"/>
          <cx:layoutPr>
            <cx:visibility meanMarker="0"/>
            <cx:statistics quartileMethod="exclusive"/>
          </cx:layoutPr>
        </cx:series>
        <cx:series layoutId="boxWhisker" uniqueId="{05904739-1345-4C4D-B3D7-59565E8E7CE5}">
          <cx:tx>
            <cx:txData>
              <cx:f>_xlchart.v1.16</cx:f>
              <cx:v>2005</cx:v>
            </cx:txData>
          </cx:tx>
          <cx:dataId val="5"/>
          <cx:layoutPr>
            <cx:visibility meanMarker="0"/>
            <cx:statistics quartileMethod="exclusive"/>
          </cx:layoutPr>
        </cx:series>
        <cx:series layoutId="boxWhisker" uniqueId="{5C5146F6-6391-4982-A940-3460BD6E1D12}">
          <cx:tx>
            <cx:txData>
              <cx:f>_xlchart.v1.17</cx:f>
              <cx:v>2006</cx:v>
            </cx:txData>
          </cx:tx>
          <cx:dataId val="6"/>
          <cx:layoutPr>
            <cx:visibility meanMarker="0"/>
            <cx:statistics quartileMethod="exclusive"/>
          </cx:layoutPr>
        </cx:series>
        <cx:series layoutId="boxWhisker" uniqueId="{3A786659-3BBE-43B1-A414-30F56257C0A3}">
          <cx:tx>
            <cx:txData>
              <cx:f>_xlchart.v1.18</cx:f>
              <cx:v>2007</cx:v>
            </cx:txData>
          </cx:tx>
          <cx:dataId val="7"/>
          <cx:layoutPr>
            <cx:visibility meanMarker="0"/>
            <cx:statistics quartileMethod="exclusive"/>
          </cx:layoutPr>
        </cx:series>
        <cx:series layoutId="boxWhisker" uniqueId="{7E4BA0D7-7640-44CA-891C-8536ABF7C828}">
          <cx:tx>
            <cx:txData>
              <cx:f>_xlchart.v1.19</cx:f>
              <cx:v>2008</cx:v>
            </cx:txData>
          </cx:tx>
          <cx:dataId val="8"/>
          <cx:layoutPr>
            <cx:visibility meanMarker="0"/>
            <cx:statistics quartileMethod="exclusive"/>
          </cx:layoutPr>
        </cx:series>
        <cx:series layoutId="boxWhisker" uniqueId="{97F9DF83-5596-4BD3-9B54-418A2F0752C8}">
          <cx:tx>
            <cx:txData>
              <cx:f>_xlchart.v1.20</cx:f>
              <cx:v>2009</cx:v>
            </cx:txData>
          </cx:tx>
          <cx:dataId val="9"/>
          <cx:layoutPr>
            <cx:visibility meanMarker="0"/>
            <cx:statistics quartileMethod="exclusive"/>
          </cx:layoutPr>
        </cx:series>
        <cx:series layoutId="boxWhisker" uniqueId="{DDE55E58-F784-42E3-9347-DBD496A4CC68}">
          <cx:tx>
            <cx:txData>
              <cx:f>_xlchart.v1.21</cx:f>
              <cx:v>2010</cx:v>
            </cx:txData>
          </cx:tx>
          <cx:dataId val="10"/>
          <cx:layoutPr>
            <cx:visibility meanMarker="0"/>
            <cx:statistics quartileMethod="exclusive"/>
          </cx:layoutPr>
        </cx:series>
        <cx:series layoutId="boxWhisker" uniqueId="{AEC2ACBA-302B-4BEE-8CB9-6661208A3C3D}">
          <cx:tx>
            <cx:txData>
              <cx:f>_xlchart.v1.22</cx:f>
              <cx:v>2011</cx:v>
            </cx:txData>
          </cx:tx>
          <cx:dataId val="11"/>
          <cx:layoutPr>
            <cx:visibility meanMarker="0"/>
            <cx:statistics quartileMethod="exclusive"/>
          </cx:layoutPr>
        </cx:series>
        <cx:series layoutId="boxWhisker" uniqueId="{543AF111-AD36-4B85-94B2-61A1126B6D2D}">
          <cx:tx>
            <cx:txData>
              <cx:f>_xlchart.v1.23</cx:f>
              <cx:v>2012</cx:v>
            </cx:txData>
          </cx:tx>
          <cx:dataId val="12"/>
          <cx:layoutPr>
            <cx:visibility meanMarker="0"/>
            <cx:statistics quartileMethod="exclusive"/>
          </cx:layoutPr>
        </cx:series>
        <cx:series layoutId="boxWhisker" uniqueId="{3EF024B5-7F34-4903-927C-C40F6DFEE930}">
          <cx:tx>
            <cx:txData>
              <cx:f>_xlchart.v1.0</cx:f>
              <cx:v>2013</cx:v>
            </cx:txData>
          </cx:tx>
          <cx:dataId val="13"/>
          <cx:layoutPr>
            <cx:visibility meanMarker="0"/>
            <cx:statistics quartileMethod="exclusive"/>
          </cx:layoutPr>
        </cx:series>
        <cx:series layoutId="boxWhisker" uniqueId="{AB0618E9-60E1-4CF0-A24B-040C110B7689}">
          <cx:tx>
            <cx:txData>
              <cx:f>_xlchart.v1.1</cx:f>
              <cx:v>2014</cx:v>
            </cx:txData>
          </cx:tx>
          <cx:dataId val="14"/>
          <cx:layoutPr>
            <cx:visibility meanMarker="0"/>
            <cx:statistics quartileMethod="exclusive"/>
          </cx:layoutPr>
        </cx:series>
        <cx:series layoutId="boxWhisker" uniqueId="{140269BF-BC03-4090-8F8B-DEED234DA2A2}">
          <cx:tx>
            <cx:txData>
              <cx:f>_xlchart.v1.2</cx:f>
              <cx:v>2015</cx:v>
            </cx:txData>
          </cx:tx>
          <cx:dataId val="15"/>
          <cx:layoutPr>
            <cx:visibility meanMarker="0"/>
            <cx:statistics quartileMethod="exclusive"/>
          </cx:layoutPr>
        </cx:series>
        <cx:series layoutId="boxWhisker" uniqueId="{FF3BFA4E-F831-4845-8253-0198932E685A}">
          <cx:tx>
            <cx:txData>
              <cx:f>_xlchart.v1.3</cx:f>
              <cx:v>2016</cx:v>
            </cx:txData>
          </cx:tx>
          <cx:dataId val="16"/>
          <cx:layoutPr>
            <cx:visibility meanMarker="0"/>
            <cx:statistics quartileMethod="exclusive"/>
          </cx:layoutPr>
        </cx:series>
        <cx:series layoutId="boxWhisker" uniqueId="{1028586F-EE0C-4EC4-97A6-C358FCE04C9B}">
          <cx:tx>
            <cx:txData>
              <cx:f>_xlchart.v1.4</cx:f>
              <cx:v>2017</cx:v>
            </cx:txData>
          </cx:tx>
          <cx:dataId val="17"/>
          <cx:layoutPr>
            <cx:visibility meanMarker="0"/>
            <cx:statistics quartileMethod="exclusive"/>
          </cx:layoutPr>
        </cx:series>
        <cx:series layoutId="boxWhisker" uniqueId="{CEEA8E3C-2E39-498C-B775-7FCC8F837F57}">
          <cx:tx>
            <cx:txData>
              <cx:f>_xlchart.v1.5</cx:f>
              <cx:v>2018</cx:v>
            </cx:txData>
          </cx:tx>
          <cx:dataId val="18"/>
          <cx:layoutPr>
            <cx:visibility meanMarker="0"/>
            <cx:statistics quartileMethod="exclusive"/>
          </cx:layoutPr>
        </cx:series>
        <cx:series layoutId="boxWhisker" uniqueId="{C5D6407C-A4D9-4A7E-9A7E-772A940D9B87}">
          <cx:tx>
            <cx:txData>
              <cx:f>_xlchart.v1.6</cx:f>
              <cx:v>2019</cx:v>
            </cx:txData>
          </cx:tx>
          <cx:dataId val="19"/>
          <cx:layoutPr>
            <cx:visibility meanMarker="0"/>
            <cx:statistics quartileMethod="exclusive"/>
          </cx:layoutPr>
        </cx:series>
        <cx:series layoutId="boxWhisker" uniqueId="{422B4554-5E25-4348-B741-C0D03EA85AF1}">
          <cx:tx>
            <cx:txData>
              <cx:f>_xlchart.v1.7</cx:f>
              <cx:v>2020</cx:v>
            </cx:txData>
          </cx:tx>
          <cx:dataId val="20"/>
          <cx:layoutPr>
            <cx:visibility meanMarker="0"/>
            <cx:statistics quartileMethod="exclusive"/>
          </cx:layoutPr>
        </cx:series>
        <cx:series layoutId="boxWhisker" uniqueId="{466A9996-74DC-4A34-AFC1-0C0CD8DFDA2C}">
          <cx:tx>
            <cx:txData>
              <cx:f>_xlchart.v1.8</cx:f>
              <cx:v>2021</cx:v>
            </cx:txData>
          </cx:tx>
          <cx:dataId val="21"/>
          <cx:layoutPr>
            <cx:visibility meanMarker="0"/>
            <cx:statistics quartileMethod="exclusive"/>
          </cx:layoutPr>
        </cx:series>
        <cx:series layoutId="boxWhisker" uniqueId="{2793B97E-80A5-4324-B191-9DDFD2D85FC2}">
          <cx:tx>
            <cx:txData>
              <cx:f>_xlchart.v1.9</cx:f>
              <cx:v>2022</cx:v>
            </cx:txData>
          </cx:tx>
          <cx:dataId val="22"/>
          <cx:layoutPr>
            <cx:visibility meanMarker="0"/>
            <cx:statistics quartileMethod="exclusive"/>
          </cx:layoutPr>
        </cx:series>
        <cx:series layoutId="boxWhisker" uniqueId="{A0340B35-CA47-4387-9046-2B16EEB4CA21}">
          <cx:tx>
            <cx:txData>
              <cx:f>_xlchart.v1.10</cx:f>
              <cx:v>2023</cx:v>
            </cx:txData>
          </cx:tx>
          <cx:dataId val="23"/>
          <cx:layoutPr>
            <cx:visibility meanMarker="0"/>
            <cx:statistics quartileMethod="exclusive"/>
          </cx:layoutPr>
        </cx:series>
      </cx:plotAreaRegion>
      <cx:axis id="0">
        <cx:catScaling gapWidth="1.10000002"/>
        <cx:title>
          <cx:tx>
            <cx:txData>
              <cx:v>Année</cx:v>
            </cx:txData>
          </cx:tx>
          <cx:txPr>
            <a:bodyPr spcFirstLastPara="1" vertOverflow="ellipsis" horzOverflow="overflow" wrap="square" lIns="0" tIns="0" rIns="0" bIns="0" anchor="ctr" anchorCtr="1"/>
            <a:lstStyle/>
            <a:p>
              <a:pPr algn="ctr" rtl="0">
                <a:defRPr/>
              </a:pPr>
              <a:r>
                <a:rPr lang="fr-FR" sz="900" b="1" i="0" u="none" strike="noStrike" baseline="0">
                  <a:solidFill>
                    <a:sysClr val="windowText" lastClr="000000">
                      <a:lumMod val="65000"/>
                      <a:lumOff val="35000"/>
                    </a:sysClr>
                  </a:solidFill>
                  <a:latin typeface="Calibri" panose="020F0502020204030204"/>
                </a:rPr>
                <a:t>Année</a:t>
              </a:r>
            </a:p>
          </cx:txPr>
        </cx:title>
        <cx:tickLabels/>
      </cx:axis>
      <cx:axis id="1">
        <cx:valScaling/>
        <cx:title>
          <cx:tx>
            <cx:txData>
              <cx:v>Importation (en milliard)</cx:v>
            </cx:txData>
          </cx:tx>
          <cx:txPr>
            <a:bodyPr spcFirstLastPara="1" vertOverflow="ellipsis" horzOverflow="overflow" wrap="square" lIns="0" tIns="0" rIns="0" bIns="0" anchor="ctr" anchorCtr="1"/>
            <a:lstStyle/>
            <a:p>
              <a:pPr algn="ctr" rtl="0">
                <a:defRPr/>
              </a:pPr>
              <a:r>
                <a:rPr lang="fr-FR" sz="900" b="1" i="0" u="none" strike="noStrike" baseline="0">
                  <a:solidFill>
                    <a:sysClr val="windowText" lastClr="000000">
                      <a:lumMod val="65000"/>
                      <a:lumOff val="35000"/>
                    </a:sysClr>
                  </a:solidFill>
                  <a:latin typeface="Calibri" panose="020F0502020204030204"/>
                </a:rPr>
                <a:t>Importation (en milliard)</a:t>
              </a:r>
            </a:p>
          </cx:txPr>
        </cx:title>
        <cx:majorGridlines/>
        <cx:tickLabels/>
      </cx:axis>
    </cx:plotArea>
    <cx:legend pos="b" align="ctr"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73">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407">
  <cs:axisTitle>
    <cs:lnRef idx="0"/>
    <cs:fillRef idx="0"/>
    <cs:effectRef idx="0"/>
    <cs:fontRef idx="minor">
      <a:schemeClr val="tx1">
        <a:lumMod val="65000"/>
        <a:lumOff val="35000"/>
      </a:schemeClr>
    </cs:fontRef>
    <cs:defRPr sz="900" b="1"/>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cs:chartArea>
  <cs:dataLabel>
    <cs:lnRef idx="0"/>
    <cs:fillRef idx="0"/>
    <cs:effectRef idx="0"/>
    <cs:fontRef idx="minor">
      <a:schemeClr val="tx1">
        <a:lumMod val="75000"/>
        <a:lumOff val="2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ln>
        <a:solidFill>
          <a:schemeClr val="phClr"/>
        </a:solidFill>
      </a:ln>
    </cs:spPr>
  </cs:dataPoint>
  <cs:dataPoint3D>
    <cs:lnRef idx="0"/>
    <cs:fillRef idx="0">
      <cs:styleClr val="auto"/>
    </cs:fillRef>
    <cs:effectRef idx="0"/>
    <cs:fontRef idx="minor">
      <a:schemeClr val="dk1"/>
    </cs:fontRef>
    <cs:spPr>
      <a:solidFill>
        <a:schemeClr val="phClr"/>
      </a:solid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25000"/>
            <a:lumOff val="75000"/>
          </a:schemeClr>
        </a:solidFill>
      </a:ln>
    </cs:spPr>
    <cs:defRPr sz="9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25000"/>
            <a:lumOff val="75000"/>
          </a:schemeClr>
        </a:solidFill>
      </a:ln>
    </cs:spPr>
  </cs:gridlineMajor>
  <cs:gridlineMinor>
    <cs:lnRef idx="0"/>
    <cs:fillRef idx="0"/>
    <cs:effectRef idx="0"/>
    <cs:fontRef idx="minor">
      <a:schemeClr val="dk1"/>
    </cs:fontRef>
    <cs:spPr>
      <a:ln>
        <a:solidFill>
          <a:schemeClr val="tx1">
            <a:lumMod val="25000"/>
            <a:lumOff val="75000"/>
            <a:lumOff val="10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cs:seriesAxis>
  <cs:seriesLine>
    <cs:lnRef idx="0"/>
    <cs:fillRef idx="0"/>
    <cs:effectRef idx="0"/>
    <cs:fontRef idx="minor">
      <a:schemeClr val="dk1"/>
    </cs:fontRef>
    <cs:spPr>
      <a:ln w="9525" cap="flat">
        <a:solidFill>
          <a:srgbClr val="D9D9D9"/>
        </a:solidFill>
        <a:round/>
      </a:ln>
    </cs:spPr>
  </cs:seriesLine>
  <cs:title>
    <cs:lnRef idx="0"/>
    <cs:fillRef idx="0"/>
    <cs:effectRef idx="0"/>
    <cs:fontRef idx="minor">
      <a:schemeClr val="tx1">
        <a:lumMod val="50000"/>
        <a:lumOff val="50000"/>
      </a:schemeClr>
    </cs:fontRef>
    <cs:defRPr sz="1800" b="1" cap="all" spc="15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microsoft.com/office/2014/relationships/chartEx" Target="../charts/chartEx2.xml"/><Relationship Id="rId5" Type="http://schemas.microsoft.com/office/2014/relationships/chartEx" Target="../charts/chartEx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6</xdr:col>
      <xdr:colOff>708681</xdr:colOff>
      <xdr:row>1</xdr:row>
      <xdr:rowOff>57312</xdr:rowOff>
    </xdr:from>
    <xdr:to>
      <xdr:col>21</xdr:col>
      <xdr:colOff>1023554</xdr:colOff>
      <xdr:row>18</xdr:row>
      <xdr:rowOff>138275</xdr:rowOff>
    </xdr:to>
    <xdr:graphicFrame macro="">
      <xdr:nvGraphicFramePr>
        <xdr:cNvPr id="2" name="Graphique 1">
          <a:extLst>
            <a:ext uri="{FF2B5EF4-FFF2-40B4-BE49-F238E27FC236}">
              <a16:creationId xmlns:a16="http://schemas.microsoft.com/office/drawing/2014/main" id="{2B46A863-A021-4CAE-84B5-81A816DDD4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540885</xdr:colOff>
      <xdr:row>58</xdr:row>
      <xdr:rowOff>103402</xdr:rowOff>
    </xdr:from>
    <xdr:to>
      <xdr:col>10</xdr:col>
      <xdr:colOff>489194</xdr:colOff>
      <xdr:row>79</xdr:row>
      <xdr:rowOff>40960</xdr:rowOff>
    </xdr:to>
    <xdr:graphicFrame macro="">
      <xdr:nvGraphicFramePr>
        <xdr:cNvPr id="3" name="Graphique 2">
          <a:extLst>
            <a:ext uri="{FF2B5EF4-FFF2-40B4-BE49-F238E27FC236}">
              <a16:creationId xmlns:a16="http://schemas.microsoft.com/office/drawing/2014/main" id="{31F317A5-2D70-4135-99BB-FD4D0279CD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284744</xdr:colOff>
      <xdr:row>58</xdr:row>
      <xdr:rowOff>122621</xdr:rowOff>
    </xdr:from>
    <xdr:to>
      <xdr:col>17</xdr:col>
      <xdr:colOff>70068</xdr:colOff>
      <xdr:row>79</xdr:row>
      <xdr:rowOff>70069</xdr:rowOff>
    </xdr:to>
    <xdr:graphicFrame macro="">
      <xdr:nvGraphicFramePr>
        <xdr:cNvPr id="4" name="Graphique 3">
          <a:extLst>
            <a:ext uri="{FF2B5EF4-FFF2-40B4-BE49-F238E27FC236}">
              <a16:creationId xmlns:a16="http://schemas.microsoft.com/office/drawing/2014/main" id="{3E462DBF-162F-4DC2-8824-C0D2A4F8CE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464343</xdr:colOff>
      <xdr:row>54</xdr:row>
      <xdr:rowOff>75007</xdr:rowOff>
    </xdr:from>
    <xdr:to>
      <xdr:col>26</xdr:col>
      <xdr:colOff>916779</xdr:colOff>
      <xdr:row>73</xdr:row>
      <xdr:rowOff>154780</xdr:rowOff>
    </xdr:to>
    <xdr:graphicFrame macro="">
      <xdr:nvGraphicFramePr>
        <xdr:cNvPr id="5" name="Graphique 4">
          <a:extLst>
            <a:ext uri="{FF2B5EF4-FFF2-40B4-BE49-F238E27FC236}">
              <a16:creationId xmlns:a16="http://schemas.microsoft.com/office/drawing/2014/main" id="{7BFC7F2B-9581-4DFE-AB94-C2A2C7EEAD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794614</xdr:colOff>
      <xdr:row>113</xdr:row>
      <xdr:rowOff>56372</xdr:rowOff>
    </xdr:from>
    <xdr:to>
      <xdr:col>12</xdr:col>
      <xdr:colOff>751654</xdr:colOff>
      <xdr:row>130</xdr:row>
      <xdr:rowOff>167269</xdr:rowOff>
    </xdr:to>
    <mc:AlternateContent xmlns:mc="http://schemas.openxmlformats.org/markup-compatibility/2006">
      <mc:Choice xmlns:cx1="http://schemas.microsoft.com/office/drawing/2015/9/8/chartex" Requires="cx1">
        <xdr:graphicFrame macro="">
          <xdr:nvGraphicFramePr>
            <xdr:cNvPr id="9" name="Graphique 8">
              <a:extLst>
                <a:ext uri="{FF2B5EF4-FFF2-40B4-BE49-F238E27FC236}">
                  <a16:creationId xmlns:a16="http://schemas.microsoft.com/office/drawing/2014/main" id="{7081210C-9F0A-471C-9373-582539327C1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4744004" y="21327323"/>
              <a:ext cx="6759284" cy="3270409"/>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13</xdr:col>
      <xdr:colOff>202407</xdr:colOff>
      <xdr:row>111</xdr:row>
      <xdr:rowOff>182166</xdr:rowOff>
    </xdr:from>
    <xdr:to>
      <xdr:col>23</xdr:col>
      <xdr:colOff>23814</xdr:colOff>
      <xdr:row>132</xdr:row>
      <xdr:rowOff>47626</xdr:rowOff>
    </xdr:to>
    <mc:AlternateContent xmlns:mc="http://schemas.openxmlformats.org/markup-compatibility/2006">
      <mc:Choice xmlns:cx1="http://schemas.microsoft.com/office/drawing/2015/9/8/chartex" Requires="cx1">
        <xdr:graphicFrame macro="">
          <xdr:nvGraphicFramePr>
            <xdr:cNvPr id="10" name="Graphique 9">
              <a:extLst>
                <a:ext uri="{FF2B5EF4-FFF2-40B4-BE49-F238E27FC236}">
                  <a16:creationId xmlns:a16="http://schemas.microsoft.com/office/drawing/2014/main" id="{B7E07012-35CC-4E00-B0B8-C2DEEBF39DC2}"/>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6"/>
            </a:graphicData>
          </a:graphic>
        </xdr:graphicFrame>
      </mc:Choice>
      <mc:Fallback>
        <xdr:sp macro="" textlink="">
          <xdr:nvSpPr>
            <xdr:cNvPr id="0" name=""/>
            <xdr:cNvSpPr>
              <a:spLocks noTextEdit="1"/>
            </xdr:cNvSpPr>
          </xdr:nvSpPr>
          <xdr:spPr>
            <a:xfrm>
              <a:off x="12455367" y="20481846"/>
              <a:ext cx="8576787" cy="3705940"/>
            </a:xfrm>
            <a:prstGeom prst="rect">
              <a:avLst/>
            </a:prstGeom>
            <a:solidFill>
              <a:prstClr val="white"/>
            </a:solidFill>
            <a:ln w="1">
              <a:solidFill>
                <a:prstClr val="green"/>
              </a:solidFill>
            </a:ln>
          </xdr:spPr>
          <xdr:txBody>
            <a:bodyPr vertOverflow="clip" horzOverflow="clip"/>
            <a:lstStyle/>
            <a:p>
              <a:r>
                <a:rPr lang="fr-FR" sz="1100"/>
                <a:t>Ce graphique n’est pas disponible dans votre version d’Excel.
La modification de cette forme ou l’enregistrement de ce classeur dans un autre format de fichier endommagera le graphique de façon irréparable.</a:t>
              </a:r>
            </a:p>
          </xdr:txBody>
        </xdr:sp>
      </mc:Fallback>
    </mc:AlternateContent>
    <xdr:clientData/>
  </xdr:twoCellAnchor>
  <xdr:twoCellAnchor>
    <xdr:from>
      <xdr:col>9</xdr:col>
      <xdr:colOff>320262</xdr:colOff>
      <xdr:row>67</xdr:row>
      <xdr:rowOff>0</xdr:rowOff>
    </xdr:from>
    <xdr:to>
      <xdr:col>10</xdr:col>
      <xdr:colOff>429173</xdr:colOff>
      <xdr:row>68</xdr:row>
      <xdr:rowOff>148897</xdr:rowOff>
    </xdr:to>
    <xdr:sp macro="" textlink="">
      <xdr:nvSpPr>
        <xdr:cNvPr id="6" name="ZoneTexte 5">
          <a:extLst>
            <a:ext uri="{FF2B5EF4-FFF2-40B4-BE49-F238E27FC236}">
              <a16:creationId xmlns:a16="http://schemas.microsoft.com/office/drawing/2014/main" id="{1C12188E-2E9C-1251-18E3-B7F106AE4BF1}"/>
            </a:ext>
          </a:extLst>
        </xdr:cNvPr>
        <xdr:cNvSpPr txBox="1"/>
      </xdr:nvSpPr>
      <xdr:spPr>
        <a:xfrm>
          <a:off x="9055653" y="12578522"/>
          <a:ext cx="937172" cy="336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900" kern="1200">
              <a:solidFill>
                <a:srgbClr val="012169"/>
              </a:solidFill>
            </a:rPr>
            <a:t>Moy = 15,4437</a:t>
          </a:r>
          <a:endParaRPr lang="fr-FR" sz="1100" kern="1200">
            <a:solidFill>
              <a:srgbClr val="012169"/>
            </a:solidFill>
          </a:endParaRPr>
        </a:p>
      </xdr:txBody>
    </xdr:sp>
    <xdr:clientData/>
  </xdr:twoCellAnchor>
  <xdr:twoCellAnchor>
    <xdr:from>
      <xdr:col>10</xdr:col>
      <xdr:colOff>508000</xdr:colOff>
      <xdr:row>82</xdr:row>
      <xdr:rowOff>81280</xdr:rowOff>
    </xdr:from>
    <xdr:to>
      <xdr:col>13</xdr:col>
      <xdr:colOff>243840</xdr:colOff>
      <xdr:row>84</xdr:row>
      <xdr:rowOff>81280</xdr:rowOff>
    </xdr:to>
    <xdr:sp macro="" textlink="">
      <xdr:nvSpPr>
        <xdr:cNvPr id="8" name="ZoneTexte 7">
          <a:extLst>
            <a:ext uri="{FF2B5EF4-FFF2-40B4-BE49-F238E27FC236}">
              <a16:creationId xmlns:a16="http://schemas.microsoft.com/office/drawing/2014/main" id="{88832F1A-073B-663C-B5A8-4FA94714A777}"/>
            </a:ext>
          </a:extLst>
        </xdr:cNvPr>
        <xdr:cNvSpPr txBox="1"/>
      </xdr:nvSpPr>
      <xdr:spPr>
        <a:xfrm>
          <a:off x="9712960" y="15077440"/>
          <a:ext cx="2082800" cy="365760"/>
        </a:xfrm>
        <a:prstGeom prst="rect">
          <a:avLst/>
        </a:prstGeom>
        <a:solidFill>
          <a:schemeClr val="lt1"/>
        </a:solidFill>
        <a:ln w="9525" cmpd="sng">
          <a:solidFill>
            <a:srgbClr val="0121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1" kern="1200">
              <a:solidFill>
                <a:sysClr val="windowText" lastClr="000000"/>
              </a:solidFill>
            </a:rPr>
            <a:t>Méthode de Buys</a:t>
          </a:r>
          <a:r>
            <a:rPr lang="fr-FR" sz="1400" b="1" kern="1200" baseline="0">
              <a:solidFill>
                <a:sysClr val="windowText" lastClr="000000"/>
              </a:solidFill>
            </a:rPr>
            <a:t> - Ballot </a:t>
          </a:r>
          <a:endParaRPr lang="fr-FR" sz="1400" b="1" kern="1200">
            <a:solidFill>
              <a:sysClr val="windowText" lastClr="000000"/>
            </a:solidFill>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0.81642</cdr:x>
      <cdr:y>0.18854</cdr:y>
    </cdr:from>
    <cdr:to>
      <cdr:x>0.94236</cdr:x>
      <cdr:y>0.27612</cdr:y>
    </cdr:to>
    <cdr:sp macro="" textlink="">
      <cdr:nvSpPr>
        <cdr:cNvPr id="2" name="ZoneTexte 5">
          <a:extLst xmlns:a="http://schemas.openxmlformats.org/drawingml/2006/main">
            <a:ext uri="{FF2B5EF4-FFF2-40B4-BE49-F238E27FC236}">
              <a16:creationId xmlns:a16="http://schemas.microsoft.com/office/drawing/2014/main" id="{1C12188E-2E9C-1251-18E3-B7F106AE4BF1}"/>
            </a:ext>
          </a:extLst>
        </cdr:cNvPr>
        <cdr:cNvSpPr txBox="1"/>
      </cdr:nvSpPr>
      <cdr:spPr>
        <a:xfrm xmlns:a="http://schemas.openxmlformats.org/drawingml/2006/main">
          <a:off x="5192111" y="716455"/>
          <a:ext cx="800935" cy="3328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kern="1200">
              <a:solidFill>
                <a:srgbClr val="E4002B"/>
              </a:solidFill>
            </a:rPr>
            <a:t>Max = 24,1</a:t>
          </a:r>
          <a:endParaRPr lang="fr-FR" sz="1100" kern="1200">
            <a:solidFill>
              <a:srgbClr val="E4002B"/>
            </a:solidFill>
          </a:endParaRPr>
        </a:p>
      </cdr:txBody>
    </cdr:sp>
  </cdr:relSizeAnchor>
  <cdr:relSizeAnchor xmlns:cdr="http://schemas.openxmlformats.org/drawingml/2006/chartDrawing">
    <cdr:from>
      <cdr:x>0.09338</cdr:x>
      <cdr:y>0.70943</cdr:y>
    </cdr:from>
    <cdr:to>
      <cdr:x>0.21932</cdr:x>
      <cdr:y>0.79701</cdr:y>
    </cdr:to>
    <cdr:sp macro="" textlink="">
      <cdr:nvSpPr>
        <cdr:cNvPr id="3" name="ZoneTexte 5">
          <a:extLst xmlns:a="http://schemas.openxmlformats.org/drawingml/2006/main">
            <a:ext uri="{FF2B5EF4-FFF2-40B4-BE49-F238E27FC236}">
              <a16:creationId xmlns:a16="http://schemas.microsoft.com/office/drawing/2014/main" id="{5A9650DA-FD12-BE48-64B2-F216AFEECDFA}"/>
            </a:ext>
          </a:extLst>
        </cdr:cNvPr>
        <cdr:cNvSpPr txBox="1"/>
      </cdr:nvSpPr>
      <cdr:spPr>
        <a:xfrm xmlns:a="http://schemas.openxmlformats.org/drawingml/2006/main">
          <a:off x="593834" y="2695904"/>
          <a:ext cx="800935" cy="33282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900" kern="1200">
              <a:solidFill>
                <a:srgbClr val="E4002B"/>
              </a:solidFill>
            </a:rPr>
            <a:t>Min = 5,07</a:t>
          </a:r>
          <a:endParaRPr lang="fr-FR" sz="1100" kern="1200">
            <a:solidFill>
              <a:srgbClr val="E4002B"/>
            </a:solidFill>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733425</xdr:colOff>
      <xdr:row>1</xdr:row>
      <xdr:rowOff>176211</xdr:rowOff>
    </xdr:from>
    <xdr:to>
      <xdr:col>11</xdr:col>
      <xdr:colOff>142875</xdr:colOff>
      <xdr:row>17</xdr:row>
      <xdr:rowOff>161924</xdr:rowOff>
    </xdr:to>
    <xdr:graphicFrame macro="">
      <xdr:nvGraphicFramePr>
        <xdr:cNvPr id="5" name="Graphique 4">
          <a:extLst>
            <a:ext uri="{FF2B5EF4-FFF2-40B4-BE49-F238E27FC236}">
              <a16:creationId xmlns:a16="http://schemas.microsoft.com/office/drawing/2014/main" id="{5C65BF93-5D32-41D7-B1F6-4A4D26DFFB6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228600</xdr:colOff>
      <xdr:row>2</xdr:row>
      <xdr:rowOff>38100</xdr:rowOff>
    </xdr:from>
    <xdr:to>
      <xdr:col>20</xdr:col>
      <xdr:colOff>742950</xdr:colOff>
      <xdr:row>18</xdr:row>
      <xdr:rowOff>23813</xdr:rowOff>
    </xdr:to>
    <xdr:graphicFrame macro="">
      <xdr:nvGraphicFramePr>
        <xdr:cNvPr id="6" name="Graphique 5">
          <a:extLst>
            <a:ext uri="{FF2B5EF4-FFF2-40B4-BE49-F238E27FC236}">
              <a16:creationId xmlns:a16="http://schemas.microsoft.com/office/drawing/2014/main" id="{E435F7C1-50DF-4F27-8EE5-5AD937F375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485775</xdr:colOff>
      <xdr:row>23</xdr:row>
      <xdr:rowOff>0</xdr:rowOff>
    </xdr:from>
    <xdr:to>
      <xdr:col>11</xdr:col>
      <xdr:colOff>238125</xdr:colOff>
      <xdr:row>38</xdr:row>
      <xdr:rowOff>176213</xdr:rowOff>
    </xdr:to>
    <xdr:graphicFrame macro="">
      <xdr:nvGraphicFramePr>
        <xdr:cNvPr id="7" name="Graphique 6">
          <a:extLst>
            <a:ext uri="{FF2B5EF4-FFF2-40B4-BE49-F238E27FC236}">
              <a16:creationId xmlns:a16="http://schemas.microsoft.com/office/drawing/2014/main" id="{527B6C9C-61FC-443B-8AD3-69FF90F07D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123825</xdr:colOff>
      <xdr:row>22</xdr:row>
      <xdr:rowOff>114300</xdr:rowOff>
    </xdr:from>
    <xdr:to>
      <xdr:col>20</xdr:col>
      <xdr:colOff>638175</xdr:colOff>
      <xdr:row>38</xdr:row>
      <xdr:rowOff>100013</xdr:rowOff>
    </xdr:to>
    <xdr:graphicFrame macro="">
      <xdr:nvGraphicFramePr>
        <xdr:cNvPr id="8" name="Graphique 7">
          <a:extLst>
            <a:ext uri="{FF2B5EF4-FFF2-40B4-BE49-F238E27FC236}">
              <a16:creationId xmlns:a16="http://schemas.microsoft.com/office/drawing/2014/main" id="{23CA4118-7997-4AEC-A643-89273C9C26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514350</xdr:colOff>
      <xdr:row>3</xdr:row>
      <xdr:rowOff>171450</xdr:rowOff>
    </xdr:from>
    <xdr:to>
      <xdr:col>19</xdr:col>
      <xdr:colOff>266700</xdr:colOff>
      <xdr:row>19</xdr:row>
      <xdr:rowOff>157163</xdr:rowOff>
    </xdr:to>
    <xdr:graphicFrame macro="">
      <xdr:nvGraphicFramePr>
        <xdr:cNvPr id="2" name="Graphique 1">
          <a:extLst>
            <a:ext uri="{FF2B5EF4-FFF2-40B4-BE49-F238E27FC236}">
              <a16:creationId xmlns:a16="http://schemas.microsoft.com/office/drawing/2014/main" id="{80083624-F828-4191-A1E5-0A8AAB6FC3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0</xdr:row>
      <xdr:rowOff>704850</xdr:rowOff>
    </xdr:from>
    <xdr:to>
      <xdr:col>17</xdr:col>
      <xdr:colOff>752475</xdr:colOff>
      <xdr:row>2</xdr:row>
      <xdr:rowOff>152400</xdr:rowOff>
    </xdr:to>
    <xdr:sp macro="" textlink="">
      <xdr:nvSpPr>
        <xdr:cNvPr id="3" name="ZoneTexte 2">
          <a:extLst>
            <a:ext uri="{FF2B5EF4-FFF2-40B4-BE49-F238E27FC236}">
              <a16:creationId xmlns:a16="http://schemas.microsoft.com/office/drawing/2014/main" id="{1AA88E88-ACDF-4DD7-97C4-8A8E99A170B0}"/>
            </a:ext>
          </a:extLst>
        </xdr:cNvPr>
        <xdr:cNvSpPr txBox="1"/>
      </xdr:nvSpPr>
      <xdr:spPr>
        <a:xfrm>
          <a:off x="11449050" y="704850"/>
          <a:ext cx="342900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On choisit le modèle puissance pour faire nos prévisions puisque c'est celui qui possède le plus grand R²</a:t>
          </a:r>
        </a:p>
        <a:p>
          <a:r>
            <a:rPr lang="fr-FR" sz="1100"/>
            <a:t>et c'est un modèle additif</a:t>
          </a:r>
        </a:p>
        <a:p>
          <a:endParaRPr lang="fr-FR" sz="1100"/>
        </a:p>
      </xdr:txBody>
    </xdr:sp>
    <xdr:clientData/>
  </xdr:twoCellAnchor>
  <xdr:twoCellAnchor>
    <xdr:from>
      <xdr:col>11</xdr:col>
      <xdr:colOff>723899</xdr:colOff>
      <xdr:row>25</xdr:row>
      <xdr:rowOff>14286</xdr:rowOff>
    </xdr:from>
    <xdr:to>
      <xdr:col>19</xdr:col>
      <xdr:colOff>276224</xdr:colOff>
      <xdr:row>40</xdr:row>
      <xdr:rowOff>57149</xdr:rowOff>
    </xdr:to>
    <xdr:graphicFrame macro="">
      <xdr:nvGraphicFramePr>
        <xdr:cNvPr id="4" name="Graphique 3">
          <a:extLst>
            <a:ext uri="{FF2B5EF4-FFF2-40B4-BE49-F238E27FC236}">
              <a16:creationId xmlns:a16="http://schemas.microsoft.com/office/drawing/2014/main" id="{309948FB-E451-4B02-9457-A90C5E4942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457200</xdr:colOff>
      <xdr:row>42</xdr:row>
      <xdr:rowOff>152400</xdr:rowOff>
    </xdr:from>
    <xdr:to>
      <xdr:col>30</xdr:col>
      <xdr:colOff>38100</xdr:colOff>
      <xdr:row>67</xdr:row>
      <xdr:rowOff>104775</xdr:rowOff>
    </xdr:to>
    <xdr:graphicFrame macro="">
      <xdr:nvGraphicFramePr>
        <xdr:cNvPr id="6" name="Graphique 5">
          <a:extLst>
            <a:ext uri="{FF2B5EF4-FFF2-40B4-BE49-F238E27FC236}">
              <a16:creationId xmlns:a16="http://schemas.microsoft.com/office/drawing/2014/main" id="{6F9398C2-6CE5-473F-A5DE-53A1F0958F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COUST CHLOE" refreshedDate="45608.653412615742" createdVersion="7" refreshedVersion="7" minRefreshableVersion="3" recordCount="298" xr:uid="{DFE75450-80A1-41C3-950D-0850D0854C77}">
  <cacheSource type="worksheet">
    <worksheetSource ref="A1:C1048576" sheet="Description"/>
  </cacheSource>
  <cacheFields count="3">
    <cacheField name="Année" numFmtId="0">
      <sharedItems containsBlank="1" count="26">
        <s v="2000"/>
        <s v="2001"/>
        <s v="2002"/>
        <s v="2003"/>
        <s v="2004"/>
        <s v="2005"/>
        <s v="2006"/>
        <s v="2007"/>
        <s v="2008"/>
        <s v="2009"/>
        <s v="2010"/>
        <s v="2011"/>
        <s v="2012"/>
        <s v="2013"/>
        <s v="2014"/>
        <s v="2015"/>
        <s v="2016"/>
        <s v="2017"/>
        <s v="2018"/>
        <s v="2019"/>
        <s v="2020"/>
        <s v="2021"/>
        <s v="2022"/>
        <s v="2023"/>
        <s v="2024"/>
        <m/>
      </sharedItems>
    </cacheField>
    <cacheField name="Mois" numFmtId="0">
      <sharedItems containsBlank="1" count="13">
        <s v="janv. "/>
        <s v="févr. "/>
        <s v="mars "/>
        <s v="avr. "/>
        <s v="mai "/>
        <s v="juin "/>
        <s v="juill. "/>
        <s v="août "/>
        <s v="sept. "/>
        <s v="oct. "/>
        <s v="nov. "/>
        <s v="déc. "/>
        <m/>
      </sharedItems>
    </cacheField>
    <cacheField name="Importation" numFmtId="0">
      <sharedItems containsString="0" containsBlank="1" containsNumber="1" minValue="4.447247" maxValue="26.81906" count="298">
        <n v="5.3211909999999998"/>
        <n v="5.4370900000000004"/>
        <n v="5.879264"/>
        <n v="4.7694239999999999"/>
        <n v="5.9865159999999999"/>
        <n v="6.2047030000000003"/>
        <n v="5.7374479999999997"/>
        <n v="6.2198869999999999"/>
        <n v="5.4434550000000002"/>
        <n v="5.8928149999999997"/>
        <n v="5.7481999999999998"/>
        <n v="5.0580439999999998"/>
        <n v="5.1418020000000002"/>
        <n v="4.447247"/>
        <n v="4.994319"/>
        <n v="4.7936389999999998"/>
        <n v="5.1895810000000004"/>
        <n v="4.9261239999999997"/>
        <n v="4.9512390000000002"/>
        <n v="5.5568479999999996"/>
        <n v="4.8990669999999996"/>
        <n v="5.8084300000000004"/>
        <n v="5.4182889999999997"/>
        <n v="4.7026870000000001"/>
        <n v="4.8318130000000004"/>
        <n v="4.9301139999999997"/>
        <n v="5.0459990000000001"/>
        <n v="5.4373480000000001"/>
        <n v="5.574338"/>
        <n v="5.4707249999999998"/>
        <n v="6.2563610000000001"/>
        <n v="6.1659420000000003"/>
        <n v="5.915324"/>
        <n v="6.539021"/>
        <n v="6.5312869999999998"/>
        <n v="6.8263980000000002"/>
        <n v="6.3499629999999998"/>
        <n v="6.0819989999999997"/>
        <n v="6.4925800000000002"/>
        <n v="6.6757390000000001"/>
        <n v="6.7142210000000002"/>
        <n v="7.1204090000000004"/>
        <n v="7.0192220000000001"/>
        <n v="7.070703"/>
        <n v="7.5827150000000003"/>
        <n v="8.2632820000000002"/>
        <n v="7.3175270000000001"/>
        <n v="8.1127640000000003"/>
        <n v="7.6545230000000002"/>
        <n v="7.359388"/>
        <n v="8.5473049999999997"/>
        <n v="8.0724660000000004"/>
        <n v="7.7711449999999997"/>
        <n v="8.5570430000000002"/>
        <n v="8.9844729999999995"/>
        <n v="8.6575620000000004"/>
        <n v="9.1559399999999993"/>
        <n v="9.3762640000000008"/>
        <n v="10.17313"/>
        <n v="9.5950690000000005"/>
        <n v="8.5429980000000008"/>
        <n v="8.6818399999999993"/>
        <n v="9.9665590000000002"/>
        <n v="9.7138150000000003"/>
        <n v="9.7912199999999991"/>
        <n v="9.8204150000000006"/>
        <n v="9.74512"/>
        <n v="10.46997"/>
        <n v="10.453340000000001"/>
        <n v="10.06837"/>
        <n v="11.116759999999999"/>
        <n v="10.079219999999999"/>
        <n v="10.01384"/>
        <n v="9.3971979999999995"/>
        <n v="10.43572"/>
        <n v="10.317920000000001"/>
        <n v="11.783469999999999"/>
        <n v="11.15049"/>
        <n v="10.67182"/>
        <n v="11.60641"/>
        <n v="11.36417"/>
        <n v="12.32057"/>
        <n v="12.12914"/>
        <n v="11.49837"/>
        <n v="11.38491"/>
        <n v="11.03097"/>
        <n v="12.15931"/>
        <n v="12.083740000000001"/>
        <n v="12.895440000000001"/>
        <n v="12.9589"/>
        <n v="13.22186"/>
        <n v="13.97662"/>
        <n v="13.16297"/>
        <n v="15.614879999999999"/>
        <n v="15.620240000000001"/>
        <n v="13.69422"/>
        <n v="14.88034"/>
        <n v="15.15171"/>
        <n v="15.41389"/>
        <n v="16.326899999999998"/>
        <n v="17.285720000000001"/>
        <n v="17.240929999999999"/>
        <n v="18.879860000000001"/>
        <n v="16.249110000000002"/>
        <n v="17.132470000000001"/>
        <n v="14.90466"/>
        <n v="13.73151"/>
        <n v="13.48418"/>
        <n v="11.519360000000001"/>
        <n v="10.74573"/>
        <n v="11.524850000000001"/>
        <n v="11.593070000000001"/>
        <n v="11.27078"/>
        <n v="12.58967"/>
        <n v="13.44434"/>
        <n v="12.92205"/>
        <n v="15.164540000000001"/>
        <n v="16.25685"/>
        <n v="16.13447"/>
        <n v="15.8817"/>
        <n v="14.015510000000001"/>
        <n v="13.53327"/>
        <n v="16.439"/>
        <n v="15.87768"/>
        <n v="14.999499999999999"/>
        <n v="15.326790000000001"/>
        <n v="16.426839999999999"/>
        <n v="15.66982"/>
        <n v="17.207350000000002"/>
        <n v="17.286619999999999"/>
        <n v="18.87041"/>
        <n v="18.078600000000002"/>
        <n v="15.58704"/>
        <n v="16.682469999999999"/>
        <n v="18.733889999999999"/>
        <n v="18.351579999999998"/>
        <n v="19.152930000000001"/>
        <n v="19.51793"/>
        <n v="21.05387"/>
        <n v="21.552199999999999"/>
        <n v="20.68394"/>
        <n v="21.02028"/>
        <n v="21.696750000000002"/>
        <n v="20.259640000000001"/>
        <n v="19.855029999999999"/>
        <n v="19.204840000000001"/>
        <n v="21.904209999999999"/>
        <n v="19.441649999999999"/>
        <n v="20.674769999999999"/>
        <n v="19.847090000000001"/>
        <n v="21.101140000000001"/>
        <n v="22.624140000000001"/>
        <n v="20.02495"/>
        <n v="22.819839999999999"/>
        <n v="23.640609999999999"/>
        <n v="19.239280000000001"/>
        <n v="19.840730000000001"/>
        <n v="18.452259999999999"/>
        <n v="18.646329999999999"/>
        <n v="19.28163"/>
        <n v="19.80031"/>
        <n v="17.367830000000001"/>
        <n v="20.09507"/>
        <n v="19.591349999999998"/>
        <n v="19.716719999999999"/>
        <n v="21.020900000000001"/>
        <n v="20.310230000000001"/>
        <n v="18.36749"/>
        <n v="19.271059999999999"/>
        <n v="18.066500000000001"/>
        <n v="17.844470000000001"/>
        <n v="18.83653"/>
        <n v="19.60924"/>
        <n v="19.02272"/>
        <n v="20.504370000000002"/>
        <n v="18.780619999999999"/>
        <n v="20.513739999999999"/>
        <n v="19.634429999999998"/>
        <n v="18.579560000000001"/>
        <n v="17.398869999999999"/>
        <n v="16.711970000000001"/>
        <n v="15.538399999999999"/>
        <n v="16.353819999999999"/>
        <n v="17.067"/>
        <n v="16.529990000000002"/>
        <n v="17.444849999999999"/>
        <n v="17.819769999999998"/>
        <n v="15.89893"/>
        <n v="17.060230000000001"/>
        <n v="17.489999999999998"/>
        <n v="16.90401"/>
        <n v="15.802490000000001"/>
        <n v="14.10927"/>
        <n v="14.65401"/>
        <n v="15.31202"/>
        <n v="15.21078"/>
        <n v="14.9963"/>
        <n v="16.35558"/>
        <n v="15.69378"/>
        <n v="16.964490000000001"/>
        <n v="16.741309999999999"/>
        <n v="16.5596"/>
        <n v="16.942440000000001"/>
        <n v="15.7347"/>
        <n v="15.993830000000001"/>
        <n v="14.85041"/>
        <n v="17.241949999999999"/>
        <n v="15.26186"/>
        <n v="19.566410000000001"/>
        <n v="17.512930000000001"/>
        <n v="23.452490000000001"/>
        <n v="20.785599999999999"/>
        <n v="20.662430000000001"/>
        <n v="18.642869999999998"/>
        <n v="19.121980000000001"/>
        <n v="18.189229999999998"/>
        <n v="19.329149999999998"/>
        <n v="17.90606"/>
        <n v="18.449960000000001"/>
        <n v="18.00103"/>
        <n v="19.735880000000002"/>
        <n v="19.204989999999999"/>
        <n v="18.64649"/>
        <n v="19.60106"/>
        <n v="18.024429999999999"/>
        <n v="20.562660000000001"/>
        <n v="20.77148"/>
        <n v="16.801639999999999"/>
        <n v="18.5867"/>
        <n v="16.67962"/>
        <n v="17.00919"/>
        <n v="17.709949999999999"/>
        <n v="18.562239999999999"/>
        <n v="16.42464"/>
        <n v="18.40925"/>
        <n v="17.533000000000001"/>
        <n v="17.715579999999999"/>
        <n v="19.483979999999999"/>
        <n v="17.714369999999999"/>
        <n v="17.893190000000001"/>
        <n v="17.261749999999999"/>
        <n v="14.296110000000001"/>
        <n v="14.94666"/>
        <n v="15.04491"/>
        <n v="14.348610000000001"/>
        <n v="16.027719999999999"/>
        <n v="18.09994"/>
        <n v="17.250779999999999"/>
        <n v="17.121189999999999"/>
        <n v="18.468340000000001"/>
        <n v="20.695959999999999"/>
        <n v="19.574950000000001"/>
        <n v="18.09431"/>
        <n v="18.722349999999999"/>
        <n v="21.328949999999999"/>
        <n v="19.80613"/>
        <n v="20.12041"/>
        <n v="21.465260000000001"/>
        <n v="20.04731"/>
        <n v="20.138500000000001"/>
        <n v="20.62839"/>
        <n v="20.631789999999999"/>
        <n v="23.541869999999999"/>
        <n v="23.17764"/>
        <n v="21.11158"/>
        <n v="22.688960000000002"/>
        <n v="26.041060000000002"/>
        <n v="22.7041"/>
        <n v="24.70571"/>
        <n v="25.340990000000001"/>
        <n v="23.445810000000002"/>
        <n v="26.81906"/>
        <n v="24.865749999999998"/>
        <n v="23.878990000000002"/>
        <n v="24.48875"/>
        <n v="23.058959999999999"/>
        <n v="24.732710000000001"/>
        <n v="20.871870000000001"/>
        <n v="23.19378"/>
        <n v="20.529910000000001"/>
        <n v="24.367010000000001"/>
        <n v="22.183499999999999"/>
        <n v="22.96828"/>
        <n v="23.579519999999999"/>
        <n v="23.606089999999998"/>
        <n v="24.17409"/>
        <n v="22.936640000000001"/>
        <n v="21.711079999999999"/>
        <n v="22.913599999999999"/>
        <n v="23.06568"/>
        <n v="22.88401"/>
        <n v="22.685099999999998"/>
        <n v="24.958079999999999"/>
        <n v="22.601939999999999"/>
        <n v="25.257090000000002"/>
        <n v="23.587319999999998"/>
        <n v="23.49726000000000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98">
  <r>
    <x v="0"/>
    <x v="0"/>
    <x v="0"/>
  </r>
  <r>
    <x v="0"/>
    <x v="1"/>
    <x v="1"/>
  </r>
  <r>
    <x v="0"/>
    <x v="2"/>
    <x v="2"/>
  </r>
  <r>
    <x v="0"/>
    <x v="3"/>
    <x v="3"/>
  </r>
  <r>
    <x v="0"/>
    <x v="4"/>
    <x v="4"/>
  </r>
  <r>
    <x v="0"/>
    <x v="5"/>
    <x v="5"/>
  </r>
  <r>
    <x v="0"/>
    <x v="6"/>
    <x v="6"/>
  </r>
  <r>
    <x v="0"/>
    <x v="7"/>
    <x v="7"/>
  </r>
  <r>
    <x v="0"/>
    <x v="8"/>
    <x v="8"/>
  </r>
  <r>
    <x v="0"/>
    <x v="9"/>
    <x v="9"/>
  </r>
  <r>
    <x v="0"/>
    <x v="10"/>
    <x v="10"/>
  </r>
  <r>
    <x v="0"/>
    <x v="11"/>
    <x v="11"/>
  </r>
  <r>
    <x v="1"/>
    <x v="0"/>
    <x v="12"/>
  </r>
  <r>
    <x v="1"/>
    <x v="1"/>
    <x v="13"/>
  </r>
  <r>
    <x v="1"/>
    <x v="2"/>
    <x v="14"/>
  </r>
  <r>
    <x v="1"/>
    <x v="3"/>
    <x v="15"/>
  </r>
  <r>
    <x v="1"/>
    <x v="4"/>
    <x v="16"/>
  </r>
  <r>
    <x v="1"/>
    <x v="5"/>
    <x v="17"/>
  </r>
  <r>
    <x v="1"/>
    <x v="6"/>
    <x v="18"/>
  </r>
  <r>
    <x v="1"/>
    <x v="7"/>
    <x v="19"/>
  </r>
  <r>
    <x v="1"/>
    <x v="8"/>
    <x v="20"/>
  </r>
  <r>
    <x v="1"/>
    <x v="9"/>
    <x v="21"/>
  </r>
  <r>
    <x v="1"/>
    <x v="10"/>
    <x v="22"/>
  </r>
  <r>
    <x v="1"/>
    <x v="11"/>
    <x v="23"/>
  </r>
  <r>
    <x v="2"/>
    <x v="0"/>
    <x v="24"/>
  </r>
  <r>
    <x v="2"/>
    <x v="1"/>
    <x v="25"/>
  </r>
  <r>
    <x v="2"/>
    <x v="2"/>
    <x v="26"/>
  </r>
  <r>
    <x v="2"/>
    <x v="3"/>
    <x v="27"/>
  </r>
  <r>
    <x v="2"/>
    <x v="4"/>
    <x v="28"/>
  </r>
  <r>
    <x v="2"/>
    <x v="5"/>
    <x v="29"/>
  </r>
  <r>
    <x v="2"/>
    <x v="6"/>
    <x v="30"/>
  </r>
  <r>
    <x v="2"/>
    <x v="7"/>
    <x v="31"/>
  </r>
  <r>
    <x v="2"/>
    <x v="8"/>
    <x v="32"/>
  </r>
  <r>
    <x v="2"/>
    <x v="9"/>
    <x v="33"/>
  </r>
  <r>
    <x v="2"/>
    <x v="10"/>
    <x v="34"/>
  </r>
  <r>
    <x v="2"/>
    <x v="11"/>
    <x v="35"/>
  </r>
  <r>
    <x v="3"/>
    <x v="0"/>
    <x v="36"/>
  </r>
  <r>
    <x v="3"/>
    <x v="1"/>
    <x v="37"/>
  </r>
  <r>
    <x v="3"/>
    <x v="2"/>
    <x v="38"/>
  </r>
  <r>
    <x v="3"/>
    <x v="3"/>
    <x v="39"/>
  </r>
  <r>
    <x v="3"/>
    <x v="4"/>
    <x v="40"/>
  </r>
  <r>
    <x v="3"/>
    <x v="5"/>
    <x v="41"/>
  </r>
  <r>
    <x v="3"/>
    <x v="6"/>
    <x v="42"/>
  </r>
  <r>
    <x v="3"/>
    <x v="7"/>
    <x v="43"/>
  </r>
  <r>
    <x v="3"/>
    <x v="8"/>
    <x v="44"/>
  </r>
  <r>
    <x v="3"/>
    <x v="9"/>
    <x v="45"/>
  </r>
  <r>
    <x v="3"/>
    <x v="10"/>
    <x v="46"/>
  </r>
  <r>
    <x v="3"/>
    <x v="11"/>
    <x v="47"/>
  </r>
  <r>
    <x v="4"/>
    <x v="0"/>
    <x v="48"/>
  </r>
  <r>
    <x v="4"/>
    <x v="1"/>
    <x v="49"/>
  </r>
  <r>
    <x v="4"/>
    <x v="2"/>
    <x v="50"/>
  </r>
  <r>
    <x v="4"/>
    <x v="3"/>
    <x v="51"/>
  </r>
  <r>
    <x v="4"/>
    <x v="4"/>
    <x v="52"/>
  </r>
  <r>
    <x v="4"/>
    <x v="5"/>
    <x v="53"/>
  </r>
  <r>
    <x v="4"/>
    <x v="6"/>
    <x v="54"/>
  </r>
  <r>
    <x v="4"/>
    <x v="7"/>
    <x v="55"/>
  </r>
  <r>
    <x v="4"/>
    <x v="8"/>
    <x v="56"/>
  </r>
  <r>
    <x v="4"/>
    <x v="9"/>
    <x v="57"/>
  </r>
  <r>
    <x v="4"/>
    <x v="10"/>
    <x v="58"/>
  </r>
  <r>
    <x v="4"/>
    <x v="11"/>
    <x v="59"/>
  </r>
  <r>
    <x v="5"/>
    <x v="0"/>
    <x v="60"/>
  </r>
  <r>
    <x v="5"/>
    <x v="1"/>
    <x v="61"/>
  </r>
  <r>
    <x v="5"/>
    <x v="2"/>
    <x v="62"/>
  </r>
  <r>
    <x v="5"/>
    <x v="3"/>
    <x v="63"/>
  </r>
  <r>
    <x v="5"/>
    <x v="4"/>
    <x v="64"/>
  </r>
  <r>
    <x v="5"/>
    <x v="5"/>
    <x v="65"/>
  </r>
  <r>
    <x v="5"/>
    <x v="6"/>
    <x v="66"/>
  </r>
  <r>
    <x v="5"/>
    <x v="7"/>
    <x v="67"/>
  </r>
  <r>
    <x v="5"/>
    <x v="8"/>
    <x v="68"/>
  </r>
  <r>
    <x v="5"/>
    <x v="9"/>
    <x v="69"/>
  </r>
  <r>
    <x v="5"/>
    <x v="10"/>
    <x v="70"/>
  </r>
  <r>
    <x v="5"/>
    <x v="11"/>
    <x v="71"/>
  </r>
  <r>
    <x v="6"/>
    <x v="0"/>
    <x v="72"/>
  </r>
  <r>
    <x v="6"/>
    <x v="1"/>
    <x v="73"/>
  </r>
  <r>
    <x v="6"/>
    <x v="2"/>
    <x v="74"/>
  </r>
  <r>
    <x v="6"/>
    <x v="3"/>
    <x v="75"/>
  </r>
  <r>
    <x v="6"/>
    <x v="4"/>
    <x v="76"/>
  </r>
  <r>
    <x v="6"/>
    <x v="5"/>
    <x v="77"/>
  </r>
  <r>
    <x v="6"/>
    <x v="6"/>
    <x v="78"/>
  </r>
  <r>
    <x v="6"/>
    <x v="7"/>
    <x v="79"/>
  </r>
  <r>
    <x v="6"/>
    <x v="8"/>
    <x v="80"/>
  </r>
  <r>
    <x v="6"/>
    <x v="9"/>
    <x v="81"/>
  </r>
  <r>
    <x v="6"/>
    <x v="10"/>
    <x v="82"/>
  </r>
  <r>
    <x v="6"/>
    <x v="11"/>
    <x v="83"/>
  </r>
  <r>
    <x v="7"/>
    <x v="0"/>
    <x v="84"/>
  </r>
  <r>
    <x v="7"/>
    <x v="1"/>
    <x v="85"/>
  </r>
  <r>
    <x v="7"/>
    <x v="2"/>
    <x v="86"/>
  </r>
  <r>
    <x v="7"/>
    <x v="3"/>
    <x v="87"/>
  </r>
  <r>
    <x v="7"/>
    <x v="4"/>
    <x v="88"/>
  </r>
  <r>
    <x v="7"/>
    <x v="5"/>
    <x v="89"/>
  </r>
  <r>
    <x v="7"/>
    <x v="6"/>
    <x v="90"/>
  </r>
  <r>
    <x v="7"/>
    <x v="7"/>
    <x v="91"/>
  </r>
  <r>
    <x v="7"/>
    <x v="8"/>
    <x v="92"/>
  </r>
  <r>
    <x v="7"/>
    <x v="9"/>
    <x v="93"/>
  </r>
  <r>
    <x v="7"/>
    <x v="10"/>
    <x v="94"/>
  </r>
  <r>
    <x v="7"/>
    <x v="11"/>
    <x v="95"/>
  </r>
  <r>
    <x v="8"/>
    <x v="0"/>
    <x v="96"/>
  </r>
  <r>
    <x v="8"/>
    <x v="1"/>
    <x v="97"/>
  </r>
  <r>
    <x v="8"/>
    <x v="2"/>
    <x v="98"/>
  </r>
  <r>
    <x v="8"/>
    <x v="3"/>
    <x v="99"/>
  </r>
  <r>
    <x v="8"/>
    <x v="4"/>
    <x v="100"/>
  </r>
  <r>
    <x v="8"/>
    <x v="5"/>
    <x v="101"/>
  </r>
  <r>
    <x v="8"/>
    <x v="6"/>
    <x v="102"/>
  </r>
  <r>
    <x v="8"/>
    <x v="7"/>
    <x v="103"/>
  </r>
  <r>
    <x v="8"/>
    <x v="8"/>
    <x v="104"/>
  </r>
  <r>
    <x v="8"/>
    <x v="9"/>
    <x v="105"/>
  </r>
  <r>
    <x v="8"/>
    <x v="10"/>
    <x v="106"/>
  </r>
  <r>
    <x v="8"/>
    <x v="11"/>
    <x v="107"/>
  </r>
  <r>
    <x v="9"/>
    <x v="0"/>
    <x v="108"/>
  </r>
  <r>
    <x v="9"/>
    <x v="1"/>
    <x v="109"/>
  </r>
  <r>
    <x v="9"/>
    <x v="2"/>
    <x v="110"/>
  </r>
  <r>
    <x v="9"/>
    <x v="3"/>
    <x v="111"/>
  </r>
  <r>
    <x v="9"/>
    <x v="4"/>
    <x v="112"/>
  </r>
  <r>
    <x v="9"/>
    <x v="5"/>
    <x v="113"/>
  </r>
  <r>
    <x v="9"/>
    <x v="6"/>
    <x v="114"/>
  </r>
  <r>
    <x v="9"/>
    <x v="7"/>
    <x v="115"/>
  </r>
  <r>
    <x v="9"/>
    <x v="8"/>
    <x v="116"/>
  </r>
  <r>
    <x v="9"/>
    <x v="9"/>
    <x v="117"/>
  </r>
  <r>
    <x v="9"/>
    <x v="10"/>
    <x v="118"/>
  </r>
  <r>
    <x v="9"/>
    <x v="11"/>
    <x v="119"/>
  </r>
  <r>
    <x v="10"/>
    <x v="0"/>
    <x v="120"/>
  </r>
  <r>
    <x v="10"/>
    <x v="1"/>
    <x v="121"/>
  </r>
  <r>
    <x v="10"/>
    <x v="2"/>
    <x v="122"/>
  </r>
  <r>
    <x v="10"/>
    <x v="3"/>
    <x v="123"/>
  </r>
  <r>
    <x v="10"/>
    <x v="4"/>
    <x v="124"/>
  </r>
  <r>
    <x v="10"/>
    <x v="5"/>
    <x v="125"/>
  </r>
  <r>
    <x v="10"/>
    <x v="6"/>
    <x v="126"/>
  </r>
  <r>
    <x v="10"/>
    <x v="7"/>
    <x v="127"/>
  </r>
  <r>
    <x v="10"/>
    <x v="8"/>
    <x v="128"/>
  </r>
  <r>
    <x v="10"/>
    <x v="9"/>
    <x v="129"/>
  </r>
  <r>
    <x v="10"/>
    <x v="10"/>
    <x v="130"/>
  </r>
  <r>
    <x v="10"/>
    <x v="11"/>
    <x v="131"/>
  </r>
  <r>
    <x v="11"/>
    <x v="0"/>
    <x v="132"/>
  </r>
  <r>
    <x v="11"/>
    <x v="1"/>
    <x v="133"/>
  </r>
  <r>
    <x v="11"/>
    <x v="2"/>
    <x v="134"/>
  </r>
  <r>
    <x v="11"/>
    <x v="3"/>
    <x v="135"/>
  </r>
  <r>
    <x v="11"/>
    <x v="4"/>
    <x v="136"/>
  </r>
  <r>
    <x v="11"/>
    <x v="5"/>
    <x v="137"/>
  </r>
  <r>
    <x v="11"/>
    <x v="6"/>
    <x v="138"/>
  </r>
  <r>
    <x v="11"/>
    <x v="7"/>
    <x v="139"/>
  </r>
  <r>
    <x v="11"/>
    <x v="8"/>
    <x v="140"/>
  </r>
  <r>
    <x v="11"/>
    <x v="9"/>
    <x v="141"/>
  </r>
  <r>
    <x v="11"/>
    <x v="10"/>
    <x v="142"/>
  </r>
  <r>
    <x v="11"/>
    <x v="11"/>
    <x v="143"/>
  </r>
  <r>
    <x v="12"/>
    <x v="0"/>
    <x v="144"/>
  </r>
  <r>
    <x v="12"/>
    <x v="1"/>
    <x v="145"/>
  </r>
  <r>
    <x v="12"/>
    <x v="2"/>
    <x v="146"/>
  </r>
  <r>
    <x v="12"/>
    <x v="3"/>
    <x v="147"/>
  </r>
  <r>
    <x v="12"/>
    <x v="4"/>
    <x v="148"/>
  </r>
  <r>
    <x v="12"/>
    <x v="5"/>
    <x v="149"/>
  </r>
  <r>
    <x v="12"/>
    <x v="6"/>
    <x v="150"/>
  </r>
  <r>
    <x v="12"/>
    <x v="7"/>
    <x v="151"/>
  </r>
  <r>
    <x v="12"/>
    <x v="8"/>
    <x v="152"/>
  </r>
  <r>
    <x v="12"/>
    <x v="9"/>
    <x v="153"/>
  </r>
  <r>
    <x v="12"/>
    <x v="10"/>
    <x v="154"/>
  </r>
  <r>
    <x v="12"/>
    <x v="11"/>
    <x v="155"/>
  </r>
  <r>
    <x v="13"/>
    <x v="0"/>
    <x v="156"/>
  </r>
  <r>
    <x v="13"/>
    <x v="1"/>
    <x v="157"/>
  </r>
  <r>
    <x v="13"/>
    <x v="2"/>
    <x v="158"/>
  </r>
  <r>
    <x v="13"/>
    <x v="3"/>
    <x v="159"/>
  </r>
  <r>
    <x v="13"/>
    <x v="4"/>
    <x v="160"/>
  </r>
  <r>
    <x v="13"/>
    <x v="5"/>
    <x v="161"/>
  </r>
  <r>
    <x v="13"/>
    <x v="6"/>
    <x v="162"/>
  </r>
  <r>
    <x v="13"/>
    <x v="7"/>
    <x v="163"/>
  </r>
  <r>
    <x v="13"/>
    <x v="8"/>
    <x v="164"/>
  </r>
  <r>
    <x v="13"/>
    <x v="9"/>
    <x v="165"/>
  </r>
  <r>
    <x v="13"/>
    <x v="10"/>
    <x v="166"/>
  </r>
  <r>
    <x v="13"/>
    <x v="11"/>
    <x v="167"/>
  </r>
  <r>
    <x v="14"/>
    <x v="0"/>
    <x v="168"/>
  </r>
  <r>
    <x v="14"/>
    <x v="1"/>
    <x v="169"/>
  </r>
  <r>
    <x v="14"/>
    <x v="2"/>
    <x v="170"/>
  </r>
  <r>
    <x v="14"/>
    <x v="3"/>
    <x v="171"/>
  </r>
  <r>
    <x v="14"/>
    <x v="4"/>
    <x v="172"/>
  </r>
  <r>
    <x v="14"/>
    <x v="5"/>
    <x v="173"/>
  </r>
  <r>
    <x v="14"/>
    <x v="6"/>
    <x v="174"/>
  </r>
  <r>
    <x v="14"/>
    <x v="7"/>
    <x v="175"/>
  </r>
  <r>
    <x v="14"/>
    <x v="8"/>
    <x v="176"/>
  </r>
  <r>
    <x v="14"/>
    <x v="9"/>
    <x v="177"/>
  </r>
  <r>
    <x v="14"/>
    <x v="10"/>
    <x v="178"/>
  </r>
  <r>
    <x v="14"/>
    <x v="11"/>
    <x v="179"/>
  </r>
  <r>
    <x v="15"/>
    <x v="0"/>
    <x v="180"/>
  </r>
  <r>
    <x v="15"/>
    <x v="1"/>
    <x v="181"/>
  </r>
  <r>
    <x v="15"/>
    <x v="2"/>
    <x v="182"/>
  </r>
  <r>
    <x v="15"/>
    <x v="3"/>
    <x v="183"/>
  </r>
  <r>
    <x v="15"/>
    <x v="4"/>
    <x v="184"/>
  </r>
  <r>
    <x v="15"/>
    <x v="5"/>
    <x v="185"/>
  </r>
  <r>
    <x v="15"/>
    <x v="6"/>
    <x v="186"/>
  </r>
  <r>
    <x v="15"/>
    <x v="7"/>
    <x v="187"/>
  </r>
  <r>
    <x v="15"/>
    <x v="8"/>
    <x v="188"/>
  </r>
  <r>
    <x v="15"/>
    <x v="9"/>
    <x v="189"/>
  </r>
  <r>
    <x v="15"/>
    <x v="10"/>
    <x v="190"/>
  </r>
  <r>
    <x v="15"/>
    <x v="11"/>
    <x v="191"/>
  </r>
  <r>
    <x v="16"/>
    <x v="0"/>
    <x v="192"/>
  </r>
  <r>
    <x v="16"/>
    <x v="1"/>
    <x v="193"/>
  </r>
  <r>
    <x v="16"/>
    <x v="2"/>
    <x v="194"/>
  </r>
  <r>
    <x v="16"/>
    <x v="3"/>
    <x v="195"/>
  </r>
  <r>
    <x v="16"/>
    <x v="4"/>
    <x v="196"/>
  </r>
  <r>
    <x v="16"/>
    <x v="5"/>
    <x v="197"/>
  </r>
  <r>
    <x v="16"/>
    <x v="6"/>
    <x v="198"/>
  </r>
  <r>
    <x v="16"/>
    <x v="7"/>
    <x v="199"/>
  </r>
  <r>
    <x v="16"/>
    <x v="8"/>
    <x v="200"/>
  </r>
  <r>
    <x v="16"/>
    <x v="9"/>
    <x v="201"/>
  </r>
  <r>
    <x v="16"/>
    <x v="10"/>
    <x v="202"/>
  </r>
  <r>
    <x v="16"/>
    <x v="11"/>
    <x v="203"/>
  </r>
  <r>
    <x v="17"/>
    <x v="0"/>
    <x v="204"/>
  </r>
  <r>
    <x v="17"/>
    <x v="1"/>
    <x v="205"/>
  </r>
  <r>
    <x v="17"/>
    <x v="2"/>
    <x v="206"/>
  </r>
  <r>
    <x v="17"/>
    <x v="3"/>
    <x v="207"/>
  </r>
  <r>
    <x v="17"/>
    <x v="4"/>
    <x v="208"/>
  </r>
  <r>
    <x v="17"/>
    <x v="5"/>
    <x v="209"/>
  </r>
  <r>
    <x v="17"/>
    <x v="6"/>
    <x v="210"/>
  </r>
  <r>
    <x v="17"/>
    <x v="7"/>
    <x v="211"/>
  </r>
  <r>
    <x v="17"/>
    <x v="8"/>
    <x v="212"/>
  </r>
  <r>
    <x v="17"/>
    <x v="9"/>
    <x v="213"/>
  </r>
  <r>
    <x v="17"/>
    <x v="10"/>
    <x v="214"/>
  </r>
  <r>
    <x v="17"/>
    <x v="11"/>
    <x v="215"/>
  </r>
  <r>
    <x v="18"/>
    <x v="0"/>
    <x v="216"/>
  </r>
  <r>
    <x v="18"/>
    <x v="1"/>
    <x v="217"/>
  </r>
  <r>
    <x v="18"/>
    <x v="2"/>
    <x v="218"/>
  </r>
  <r>
    <x v="18"/>
    <x v="3"/>
    <x v="219"/>
  </r>
  <r>
    <x v="18"/>
    <x v="4"/>
    <x v="220"/>
  </r>
  <r>
    <x v="18"/>
    <x v="5"/>
    <x v="221"/>
  </r>
  <r>
    <x v="18"/>
    <x v="6"/>
    <x v="222"/>
  </r>
  <r>
    <x v="18"/>
    <x v="7"/>
    <x v="223"/>
  </r>
  <r>
    <x v="18"/>
    <x v="8"/>
    <x v="224"/>
  </r>
  <r>
    <x v="18"/>
    <x v="9"/>
    <x v="225"/>
  </r>
  <r>
    <x v="18"/>
    <x v="10"/>
    <x v="226"/>
  </r>
  <r>
    <x v="18"/>
    <x v="11"/>
    <x v="227"/>
  </r>
  <r>
    <x v="19"/>
    <x v="0"/>
    <x v="228"/>
  </r>
  <r>
    <x v="19"/>
    <x v="1"/>
    <x v="229"/>
  </r>
  <r>
    <x v="19"/>
    <x v="2"/>
    <x v="230"/>
  </r>
  <r>
    <x v="19"/>
    <x v="3"/>
    <x v="231"/>
  </r>
  <r>
    <x v="19"/>
    <x v="4"/>
    <x v="232"/>
  </r>
  <r>
    <x v="19"/>
    <x v="5"/>
    <x v="233"/>
  </r>
  <r>
    <x v="19"/>
    <x v="6"/>
    <x v="234"/>
  </r>
  <r>
    <x v="19"/>
    <x v="7"/>
    <x v="235"/>
  </r>
  <r>
    <x v="19"/>
    <x v="8"/>
    <x v="236"/>
  </r>
  <r>
    <x v="19"/>
    <x v="9"/>
    <x v="237"/>
  </r>
  <r>
    <x v="19"/>
    <x v="10"/>
    <x v="238"/>
  </r>
  <r>
    <x v="19"/>
    <x v="11"/>
    <x v="239"/>
  </r>
  <r>
    <x v="20"/>
    <x v="0"/>
    <x v="240"/>
  </r>
  <r>
    <x v="20"/>
    <x v="1"/>
    <x v="241"/>
  </r>
  <r>
    <x v="20"/>
    <x v="2"/>
    <x v="242"/>
  </r>
  <r>
    <x v="20"/>
    <x v="3"/>
    <x v="243"/>
  </r>
  <r>
    <x v="20"/>
    <x v="4"/>
    <x v="244"/>
  </r>
  <r>
    <x v="20"/>
    <x v="5"/>
    <x v="245"/>
  </r>
  <r>
    <x v="20"/>
    <x v="6"/>
    <x v="246"/>
  </r>
  <r>
    <x v="20"/>
    <x v="7"/>
    <x v="247"/>
  </r>
  <r>
    <x v="20"/>
    <x v="8"/>
    <x v="248"/>
  </r>
  <r>
    <x v="20"/>
    <x v="9"/>
    <x v="249"/>
  </r>
  <r>
    <x v="20"/>
    <x v="10"/>
    <x v="250"/>
  </r>
  <r>
    <x v="20"/>
    <x v="11"/>
    <x v="251"/>
  </r>
  <r>
    <x v="21"/>
    <x v="0"/>
    <x v="252"/>
  </r>
  <r>
    <x v="21"/>
    <x v="1"/>
    <x v="253"/>
  </r>
  <r>
    <x v="21"/>
    <x v="2"/>
    <x v="254"/>
  </r>
  <r>
    <x v="21"/>
    <x v="3"/>
    <x v="255"/>
  </r>
  <r>
    <x v="21"/>
    <x v="4"/>
    <x v="256"/>
  </r>
  <r>
    <x v="21"/>
    <x v="5"/>
    <x v="257"/>
  </r>
  <r>
    <x v="21"/>
    <x v="6"/>
    <x v="258"/>
  </r>
  <r>
    <x v="21"/>
    <x v="7"/>
    <x v="259"/>
  </r>
  <r>
    <x v="21"/>
    <x v="8"/>
    <x v="260"/>
  </r>
  <r>
    <x v="21"/>
    <x v="9"/>
    <x v="261"/>
  </r>
  <r>
    <x v="21"/>
    <x v="10"/>
    <x v="262"/>
  </r>
  <r>
    <x v="21"/>
    <x v="11"/>
    <x v="263"/>
  </r>
  <r>
    <x v="22"/>
    <x v="0"/>
    <x v="264"/>
  </r>
  <r>
    <x v="22"/>
    <x v="1"/>
    <x v="265"/>
  </r>
  <r>
    <x v="22"/>
    <x v="2"/>
    <x v="266"/>
  </r>
  <r>
    <x v="22"/>
    <x v="3"/>
    <x v="267"/>
  </r>
  <r>
    <x v="22"/>
    <x v="4"/>
    <x v="268"/>
  </r>
  <r>
    <x v="22"/>
    <x v="5"/>
    <x v="269"/>
  </r>
  <r>
    <x v="22"/>
    <x v="6"/>
    <x v="270"/>
  </r>
  <r>
    <x v="22"/>
    <x v="7"/>
    <x v="271"/>
  </r>
  <r>
    <x v="22"/>
    <x v="8"/>
    <x v="272"/>
  </r>
  <r>
    <x v="22"/>
    <x v="9"/>
    <x v="273"/>
  </r>
  <r>
    <x v="22"/>
    <x v="10"/>
    <x v="274"/>
  </r>
  <r>
    <x v="22"/>
    <x v="11"/>
    <x v="275"/>
  </r>
  <r>
    <x v="23"/>
    <x v="0"/>
    <x v="276"/>
  </r>
  <r>
    <x v="23"/>
    <x v="1"/>
    <x v="277"/>
  </r>
  <r>
    <x v="23"/>
    <x v="2"/>
    <x v="278"/>
  </r>
  <r>
    <x v="23"/>
    <x v="3"/>
    <x v="279"/>
  </r>
  <r>
    <x v="23"/>
    <x v="4"/>
    <x v="280"/>
  </r>
  <r>
    <x v="23"/>
    <x v="5"/>
    <x v="281"/>
  </r>
  <r>
    <x v="23"/>
    <x v="6"/>
    <x v="282"/>
  </r>
  <r>
    <x v="23"/>
    <x v="7"/>
    <x v="283"/>
  </r>
  <r>
    <x v="23"/>
    <x v="8"/>
    <x v="284"/>
  </r>
  <r>
    <x v="23"/>
    <x v="9"/>
    <x v="285"/>
  </r>
  <r>
    <x v="23"/>
    <x v="10"/>
    <x v="286"/>
  </r>
  <r>
    <x v="23"/>
    <x v="11"/>
    <x v="287"/>
  </r>
  <r>
    <x v="24"/>
    <x v="0"/>
    <x v="288"/>
  </r>
  <r>
    <x v="24"/>
    <x v="1"/>
    <x v="289"/>
  </r>
  <r>
    <x v="24"/>
    <x v="2"/>
    <x v="290"/>
  </r>
  <r>
    <x v="24"/>
    <x v="3"/>
    <x v="291"/>
  </r>
  <r>
    <x v="24"/>
    <x v="4"/>
    <x v="292"/>
  </r>
  <r>
    <x v="24"/>
    <x v="5"/>
    <x v="293"/>
  </r>
  <r>
    <x v="24"/>
    <x v="6"/>
    <x v="294"/>
  </r>
  <r>
    <x v="24"/>
    <x v="7"/>
    <x v="295"/>
  </r>
  <r>
    <x v="24"/>
    <x v="8"/>
    <x v="296"/>
  </r>
  <r>
    <x v="25"/>
    <x v="12"/>
    <x v="29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97C5BA7-C865-41D1-B169-027057CE3EBA}" name="Tableau croisé dynamique13" cacheId="0" applyNumberFormats="0" applyBorderFormats="0" applyFontFormats="0" applyPatternFormats="0" applyAlignmentFormats="0" applyWidthHeightFormats="1" dataCaption="Valeurs" updatedVersion="7" minRefreshableVersion="3" useAutoFormatting="1" itemPrintTitles="1" createdVersion="7" indent="0" outline="1" outlineData="1" multipleFieldFilters="0">
  <location ref="F21:T49" firstHeaderRow="1" firstDataRow="2" firstDataCol="1"/>
  <pivotFields count="3">
    <pivotField axis="axisRow" showAll="0">
      <items count="27">
        <item x="0"/>
        <item x="1"/>
        <item x="2"/>
        <item x="3"/>
        <item x="4"/>
        <item x="5"/>
        <item x="6"/>
        <item x="7"/>
        <item x="8"/>
        <item x="9"/>
        <item x="10"/>
        <item x="11"/>
        <item x="12"/>
        <item x="13"/>
        <item x="14"/>
        <item x="15"/>
        <item x="16"/>
        <item x="17"/>
        <item x="18"/>
        <item x="19"/>
        <item x="20"/>
        <item x="21"/>
        <item x="22"/>
        <item x="23"/>
        <item x="24"/>
        <item x="25"/>
        <item t="default"/>
      </items>
    </pivotField>
    <pivotField axis="axisCol" showAll="0">
      <items count="14">
        <item x="0"/>
        <item x="1"/>
        <item x="2"/>
        <item x="3"/>
        <item x="4"/>
        <item x="5"/>
        <item x="6"/>
        <item x="7"/>
        <item x="8"/>
        <item x="9"/>
        <item x="10"/>
        <item x="11"/>
        <item x="12"/>
        <item t="default"/>
      </items>
    </pivotField>
    <pivotField dataField="1" showAll="0">
      <items count="299">
        <item x="13"/>
        <item x="23"/>
        <item x="3"/>
        <item x="15"/>
        <item x="24"/>
        <item x="20"/>
        <item x="17"/>
        <item x="25"/>
        <item x="18"/>
        <item x="14"/>
        <item x="26"/>
        <item x="11"/>
        <item x="12"/>
        <item x="16"/>
        <item x="0"/>
        <item x="22"/>
        <item x="1"/>
        <item x="27"/>
        <item x="8"/>
        <item x="29"/>
        <item x="19"/>
        <item x="28"/>
        <item x="6"/>
        <item x="10"/>
        <item x="21"/>
        <item x="2"/>
        <item x="9"/>
        <item x="32"/>
        <item x="4"/>
        <item x="37"/>
        <item x="31"/>
        <item x="5"/>
        <item x="7"/>
        <item x="30"/>
        <item x="36"/>
        <item x="38"/>
        <item x="34"/>
        <item x="33"/>
        <item x="39"/>
        <item x="40"/>
        <item x="35"/>
        <item x="42"/>
        <item x="43"/>
        <item x="41"/>
        <item x="46"/>
        <item x="49"/>
        <item x="44"/>
        <item x="48"/>
        <item x="52"/>
        <item x="51"/>
        <item x="47"/>
        <item x="45"/>
        <item x="60"/>
        <item x="50"/>
        <item x="53"/>
        <item x="55"/>
        <item x="61"/>
        <item x="54"/>
        <item x="56"/>
        <item x="57"/>
        <item x="73"/>
        <item x="59"/>
        <item x="63"/>
        <item x="66"/>
        <item x="64"/>
        <item x="65"/>
        <item x="62"/>
        <item x="72"/>
        <item x="69"/>
        <item x="71"/>
        <item x="58"/>
        <item x="75"/>
        <item x="74"/>
        <item x="68"/>
        <item x="67"/>
        <item x="78"/>
        <item x="109"/>
        <item x="85"/>
        <item x="70"/>
        <item x="77"/>
        <item x="112"/>
        <item x="80"/>
        <item x="84"/>
        <item x="83"/>
        <item x="108"/>
        <item x="110"/>
        <item x="111"/>
        <item x="79"/>
        <item x="76"/>
        <item x="87"/>
        <item x="82"/>
        <item x="86"/>
        <item x="81"/>
        <item x="113"/>
        <item x="88"/>
        <item x="115"/>
        <item x="89"/>
        <item x="92"/>
        <item x="90"/>
        <item x="114"/>
        <item x="107"/>
        <item x="121"/>
        <item x="95"/>
        <item x="106"/>
        <item x="91"/>
        <item x="120"/>
        <item x="192"/>
        <item x="241"/>
        <item x="244"/>
        <item x="193"/>
        <item x="205"/>
        <item x="96"/>
        <item x="105"/>
        <item x="242"/>
        <item x="196"/>
        <item x="124"/>
        <item x="243"/>
        <item x="97"/>
        <item x="116"/>
        <item x="195"/>
        <item x="207"/>
        <item x="194"/>
        <item x="125"/>
        <item x="98"/>
        <item x="181"/>
        <item x="132"/>
        <item x="93"/>
        <item x="94"/>
        <item x="127"/>
        <item x="198"/>
        <item x="203"/>
        <item x="191"/>
        <item x="123"/>
        <item x="119"/>
        <item x="187"/>
        <item x="204"/>
        <item x="245"/>
        <item x="118"/>
        <item x="103"/>
        <item x="117"/>
        <item x="99"/>
        <item x="182"/>
        <item x="197"/>
        <item x="233"/>
        <item x="126"/>
        <item x="122"/>
        <item x="184"/>
        <item x="201"/>
        <item x="229"/>
        <item x="133"/>
        <item x="180"/>
        <item x="200"/>
        <item x="227"/>
        <item x="190"/>
        <item x="202"/>
        <item x="199"/>
        <item x="230"/>
        <item x="188"/>
        <item x="183"/>
        <item x="248"/>
        <item x="104"/>
        <item x="128"/>
        <item x="101"/>
        <item x="206"/>
        <item x="247"/>
        <item x="240"/>
        <item x="100"/>
        <item x="129"/>
        <item x="161"/>
        <item x="179"/>
        <item x="185"/>
        <item x="189"/>
        <item x="209"/>
        <item x="235"/>
        <item x="231"/>
        <item x="238"/>
        <item x="236"/>
        <item x="186"/>
        <item x="170"/>
        <item x="239"/>
        <item x="217"/>
        <item x="219"/>
        <item x="224"/>
        <item x="169"/>
        <item x="131"/>
        <item x="252"/>
        <item x="246"/>
        <item x="215"/>
        <item x="135"/>
        <item x="167"/>
        <item x="234"/>
        <item x="218"/>
        <item x="157"/>
        <item x="249"/>
        <item x="232"/>
        <item x="178"/>
        <item x="228"/>
        <item x="213"/>
        <item x="158"/>
        <item x="222"/>
        <item x="253"/>
        <item x="134"/>
        <item x="175"/>
        <item x="171"/>
        <item x="130"/>
        <item x="102"/>
        <item x="173"/>
        <item x="214"/>
        <item x="136"/>
        <item x="145"/>
        <item x="221"/>
        <item x="155"/>
        <item x="168"/>
        <item x="159"/>
        <item x="216"/>
        <item x="147"/>
        <item x="237"/>
        <item x="137"/>
        <item x="208"/>
        <item x="251"/>
        <item x="163"/>
        <item x="223"/>
        <item x="172"/>
        <item x="177"/>
        <item x="164"/>
        <item x="220"/>
        <item x="160"/>
        <item x="255"/>
        <item x="156"/>
        <item x="149"/>
        <item x="144"/>
        <item x="152"/>
        <item x="258"/>
        <item x="162"/>
        <item x="256"/>
        <item x="259"/>
        <item x="143"/>
        <item x="166"/>
        <item x="174"/>
        <item x="176"/>
        <item x="279"/>
        <item x="225"/>
        <item x="260"/>
        <item x="261"/>
        <item x="212"/>
        <item x="148"/>
        <item x="140"/>
        <item x="250"/>
        <item x="226"/>
        <item x="211"/>
        <item x="277"/>
        <item x="141"/>
        <item x="165"/>
        <item x="138"/>
        <item x="150"/>
        <item x="264"/>
        <item x="254"/>
        <item x="257"/>
        <item x="139"/>
        <item x="142"/>
        <item x="287"/>
        <item x="146"/>
        <item x="281"/>
        <item x="293"/>
        <item x="151"/>
        <item x="291"/>
        <item x="265"/>
        <item x="267"/>
        <item x="153"/>
        <item x="290"/>
        <item x="288"/>
        <item x="286"/>
        <item x="282"/>
        <item x="275"/>
        <item x="289"/>
        <item x="263"/>
        <item x="278"/>
        <item x="270"/>
        <item x="210"/>
        <item x="296"/>
        <item x="262"/>
        <item x="283"/>
        <item x="295"/>
        <item x="284"/>
        <item x="154"/>
        <item x="273"/>
        <item x="285"/>
        <item x="280"/>
        <item x="274"/>
        <item x="268"/>
        <item x="276"/>
        <item x="272"/>
        <item x="292"/>
        <item x="294"/>
        <item x="269"/>
        <item x="266"/>
        <item x="271"/>
        <item x="297"/>
        <item t="default"/>
      </items>
    </pivotField>
  </pivotFields>
  <rowFields count="1">
    <field x="0"/>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Fields count="1">
    <field x="1"/>
  </colFields>
  <colItems count="14">
    <i>
      <x/>
    </i>
    <i>
      <x v="1"/>
    </i>
    <i>
      <x v="2"/>
    </i>
    <i>
      <x v="3"/>
    </i>
    <i>
      <x v="4"/>
    </i>
    <i>
      <x v="5"/>
    </i>
    <i>
      <x v="6"/>
    </i>
    <i>
      <x v="7"/>
    </i>
    <i>
      <x v="8"/>
    </i>
    <i>
      <x v="9"/>
    </i>
    <i>
      <x v="10"/>
    </i>
    <i>
      <x v="11"/>
    </i>
    <i>
      <x v="12"/>
    </i>
    <i t="grand">
      <x/>
    </i>
  </colItems>
  <dataFields count="1">
    <dataField name="Somme de Importation" fld="2" baseField="0" baseItem="0"/>
  </dataFields>
  <conditionalFormats count="78">
    <conditionalFormat type="all" priority="226">
      <pivotAreas count="1">
        <pivotArea type="data" collapsedLevelsAreSubtotals="1" fieldPosition="0">
          <references count="3">
            <reference field="4294967294" count="1" selected="0">
              <x v="0"/>
            </reference>
            <reference field="0" count="1">
              <x v="0"/>
            </reference>
            <reference field="1" count="12" selected="0">
              <x v="0"/>
              <x v="1"/>
              <x v="2"/>
              <x v="3"/>
              <x v="4"/>
              <x v="5"/>
              <x v="6"/>
              <x v="7"/>
              <x v="8"/>
              <x v="9"/>
              <x v="10"/>
              <x v="11"/>
            </reference>
          </references>
        </pivotArea>
      </pivotAreas>
    </conditionalFormat>
    <conditionalFormat type="all" priority="225">
      <pivotAreas count="1">
        <pivotArea type="data" collapsedLevelsAreSubtotals="1" fieldPosition="0">
          <references count="3">
            <reference field="4294967294" count="1" selected="0">
              <x v="0"/>
            </reference>
            <reference field="0" count="1">
              <x v="0"/>
            </reference>
            <reference field="1" count="12" selected="0">
              <x v="0"/>
              <x v="1"/>
              <x v="2"/>
              <x v="3"/>
              <x v="4"/>
              <x v="5"/>
              <x v="6"/>
              <x v="7"/>
              <x v="8"/>
              <x v="9"/>
              <x v="10"/>
              <x v="11"/>
            </reference>
          </references>
        </pivotArea>
      </pivotAreas>
    </conditionalFormat>
    <conditionalFormat type="all" priority="224">
      <pivotAreas count="1">
        <pivotArea type="data" collapsedLevelsAreSubtotals="1" fieldPosition="0">
          <references count="3">
            <reference field="4294967294" count="1" selected="0">
              <x v="0"/>
            </reference>
            <reference field="0" count="1">
              <x v="0"/>
            </reference>
            <reference field="1" count="12" selected="0">
              <x v="0"/>
              <x v="1"/>
              <x v="2"/>
              <x v="3"/>
              <x v="4"/>
              <x v="5"/>
              <x v="6"/>
              <x v="7"/>
              <x v="8"/>
              <x v="9"/>
              <x v="10"/>
              <x v="11"/>
            </reference>
          </references>
        </pivotArea>
      </pivotAreas>
    </conditionalFormat>
    <conditionalFormat priority="223">
      <pivotAreas count="1">
        <pivotArea type="data" collapsedLevelsAreSubtotals="1" fieldPosition="0">
          <references count="3">
            <reference field="4294967294" count="1" selected="0">
              <x v="0"/>
            </reference>
            <reference field="0" count="1">
              <x v="1"/>
            </reference>
            <reference field="1" count="12" selected="0">
              <x v="0"/>
              <x v="1"/>
              <x v="2"/>
              <x v="3"/>
              <x v="4"/>
              <x v="5"/>
              <x v="6"/>
              <x v="7"/>
              <x v="8"/>
              <x v="9"/>
              <x v="10"/>
              <x v="11"/>
            </reference>
          </references>
        </pivotArea>
      </pivotAreas>
    </conditionalFormat>
    <conditionalFormat priority="222">
      <pivotAreas count="1">
        <pivotArea type="data" collapsedLevelsAreSubtotals="1" fieldPosition="0">
          <references count="3">
            <reference field="4294967294" count="1" selected="0">
              <x v="0"/>
            </reference>
            <reference field="0" count="1">
              <x v="1"/>
            </reference>
            <reference field="1" count="12" selected="0">
              <x v="0"/>
              <x v="1"/>
              <x v="2"/>
              <x v="3"/>
              <x v="4"/>
              <x v="5"/>
              <x v="6"/>
              <x v="7"/>
              <x v="8"/>
              <x v="9"/>
              <x v="10"/>
              <x v="11"/>
            </reference>
          </references>
        </pivotArea>
      </pivotAreas>
    </conditionalFormat>
    <conditionalFormat priority="221">
      <pivotAreas count="1">
        <pivotArea type="data" collapsedLevelsAreSubtotals="1" fieldPosition="0">
          <references count="3">
            <reference field="4294967294" count="1" selected="0">
              <x v="0"/>
            </reference>
            <reference field="0" count="1">
              <x v="1"/>
            </reference>
            <reference field="1" count="12" selected="0">
              <x v="0"/>
              <x v="1"/>
              <x v="2"/>
              <x v="3"/>
              <x v="4"/>
              <x v="5"/>
              <x v="6"/>
              <x v="7"/>
              <x v="8"/>
              <x v="9"/>
              <x v="10"/>
              <x v="11"/>
            </reference>
          </references>
        </pivotArea>
      </pivotAreas>
    </conditionalFormat>
    <conditionalFormat priority="220">
      <pivotAreas count="1">
        <pivotArea type="data" collapsedLevelsAreSubtotals="1" fieldPosition="0">
          <references count="3">
            <reference field="4294967294" count="1" selected="0">
              <x v="0"/>
            </reference>
            <reference field="0" count="1">
              <x v="2"/>
            </reference>
            <reference field="1" count="12" selected="0">
              <x v="0"/>
              <x v="1"/>
              <x v="2"/>
              <x v="3"/>
              <x v="4"/>
              <x v="5"/>
              <x v="6"/>
              <x v="7"/>
              <x v="8"/>
              <x v="9"/>
              <x v="10"/>
              <x v="11"/>
            </reference>
          </references>
        </pivotArea>
      </pivotAreas>
    </conditionalFormat>
    <conditionalFormat priority="219">
      <pivotAreas count="1">
        <pivotArea type="data" collapsedLevelsAreSubtotals="1" fieldPosition="0">
          <references count="3">
            <reference field="4294967294" count="1" selected="0">
              <x v="0"/>
            </reference>
            <reference field="0" count="1">
              <x v="2"/>
            </reference>
            <reference field="1" count="12" selected="0">
              <x v="0"/>
              <x v="1"/>
              <x v="2"/>
              <x v="3"/>
              <x v="4"/>
              <x v="5"/>
              <x v="6"/>
              <x v="7"/>
              <x v="8"/>
              <x v="9"/>
              <x v="10"/>
              <x v="11"/>
            </reference>
          </references>
        </pivotArea>
      </pivotAreas>
    </conditionalFormat>
    <conditionalFormat priority="218">
      <pivotAreas count="1">
        <pivotArea type="data" collapsedLevelsAreSubtotals="1" fieldPosition="0">
          <references count="3">
            <reference field="4294967294" count="1" selected="0">
              <x v="0"/>
            </reference>
            <reference field="0" count="1">
              <x v="2"/>
            </reference>
            <reference field="1" count="12" selected="0">
              <x v="0"/>
              <x v="1"/>
              <x v="2"/>
              <x v="3"/>
              <x v="4"/>
              <x v="5"/>
              <x v="6"/>
              <x v="7"/>
              <x v="8"/>
              <x v="9"/>
              <x v="10"/>
              <x v="11"/>
            </reference>
          </references>
        </pivotArea>
      </pivotAreas>
    </conditionalFormat>
    <conditionalFormat priority="217">
      <pivotAreas count="1">
        <pivotArea type="data" collapsedLevelsAreSubtotals="1" fieldPosition="0">
          <references count="3">
            <reference field="4294967294" count="1" selected="0">
              <x v="0"/>
            </reference>
            <reference field="0" count="1">
              <x v="3"/>
            </reference>
            <reference field="1" count="12" selected="0">
              <x v="0"/>
              <x v="1"/>
              <x v="2"/>
              <x v="3"/>
              <x v="4"/>
              <x v="5"/>
              <x v="6"/>
              <x v="7"/>
              <x v="8"/>
              <x v="9"/>
              <x v="10"/>
              <x v="11"/>
            </reference>
          </references>
        </pivotArea>
      </pivotAreas>
    </conditionalFormat>
    <conditionalFormat priority="216">
      <pivotAreas count="1">
        <pivotArea type="data" collapsedLevelsAreSubtotals="1" fieldPosition="0">
          <references count="3">
            <reference field="4294967294" count="1" selected="0">
              <x v="0"/>
            </reference>
            <reference field="0" count="1">
              <x v="3"/>
            </reference>
            <reference field="1" count="12" selected="0">
              <x v="0"/>
              <x v="1"/>
              <x v="2"/>
              <x v="3"/>
              <x v="4"/>
              <x v="5"/>
              <x v="6"/>
              <x v="7"/>
              <x v="8"/>
              <x v="9"/>
              <x v="10"/>
              <x v="11"/>
            </reference>
          </references>
        </pivotArea>
      </pivotAreas>
    </conditionalFormat>
    <conditionalFormat priority="215">
      <pivotAreas count="1">
        <pivotArea type="data" collapsedLevelsAreSubtotals="1" fieldPosition="0">
          <references count="3">
            <reference field="4294967294" count="1" selected="0">
              <x v="0"/>
            </reference>
            <reference field="0" count="1">
              <x v="3"/>
            </reference>
            <reference field="1" count="12" selected="0">
              <x v="0"/>
              <x v="1"/>
              <x v="2"/>
              <x v="3"/>
              <x v="4"/>
              <x v="5"/>
              <x v="6"/>
              <x v="7"/>
              <x v="8"/>
              <x v="9"/>
              <x v="10"/>
              <x v="11"/>
            </reference>
          </references>
        </pivotArea>
      </pivotAreas>
    </conditionalFormat>
    <conditionalFormat priority="214">
      <pivotAreas count="1">
        <pivotArea type="data" collapsedLevelsAreSubtotals="1" fieldPosition="0">
          <references count="3">
            <reference field="4294967294" count="1" selected="0">
              <x v="0"/>
            </reference>
            <reference field="0" count="1">
              <x v="4"/>
            </reference>
            <reference field="1" count="12" selected="0">
              <x v="0"/>
              <x v="1"/>
              <x v="2"/>
              <x v="3"/>
              <x v="4"/>
              <x v="5"/>
              <x v="6"/>
              <x v="7"/>
              <x v="8"/>
              <x v="9"/>
              <x v="10"/>
              <x v="11"/>
            </reference>
          </references>
        </pivotArea>
      </pivotAreas>
    </conditionalFormat>
    <conditionalFormat priority="213">
      <pivotAreas count="1">
        <pivotArea type="data" collapsedLevelsAreSubtotals="1" fieldPosition="0">
          <references count="3">
            <reference field="4294967294" count="1" selected="0">
              <x v="0"/>
            </reference>
            <reference field="0" count="1">
              <x v="4"/>
            </reference>
            <reference field="1" count="12" selected="0">
              <x v="0"/>
              <x v="1"/>
              <x v="2"/>
              <x v="3"/>
              <x v="4"/>
              <x v="5"/>
              <x v="6"/>
              <x v="7"/>
              <x v="8"/>
              <x v="9"/>
              <x v="10"/>
              <x v="11"/>
            </reference>
          </references>
        </pivotArea>
      </pivotAreas>
    </conditionalFormat>
    <conditionalFormat priority="212">
      <pivotAreas count="1">
        <pivotArea type="data" collapsedLevelsAreSubtotals="1" fieldPosition="0">
          <references count="3">
            <reference field="4294967294" count="1" selected="0">
              <x v="0"/>
            </reference>
            <reference field="0" count="1">
              <x v="4"/>
            </reference>
            <reference field="1" count="12" selected="0">
              <x v="0"/>
              <x v="1"/>
              <x v="2"/>
              <x v="3"/>
              <x v="4"/>
              <x v="5"/>
              <x v="6"/>
              <x v="7"/>
              <x v="8"/>
              <x v="9"/>
              <x v="10"/>
              <x v="11"/>
            </reference>
          </references>
        </pivotArea>
      </pivotAreas>
    </conditionalFormat>
    <conditionalFormat priority="211">
      <pivotAreas count="1">
        <pivotArea type="data" collapsedLevelsAreSubtotals="1" fieldPosition="0">
          <references count="3">
            <reference field="4294967294" count="1" selected="0">
              <x v="0"/>
            </reference>
            <reference field="0" count="1">
              <x v="5"/>
            </reference>
            <reference field="1" count="12" selected="0">
              <x v="0"/>
              <x v="1"/>
              <x v="2"/>
              <x v="3"/>
              <x v="4"/>
              <x v="5"/>
              <x v="6"/>
              <x v="7"/>
              <x v="8"/>
              <x v="9"/>
              <x v="10"/>
              <x v="11"/>
            </reference>
          </references>
        </pivotArea>
      </pivotAreas>
    </conditionalFormat>
    <conditionalFormat priority="210">
      <pivotAreas count="1">
        <pivotArea type="data" collapsedLevelsAreSubtotals="1" fieldPosition="0">
          <references count="3">
            <reference field="4294967294" count="1" selected="0">
              <x v="0"/>
            </reference>
            <reference field="0" count="1">
              <x v="5"/>
            </reference>
            <reference field="1" count="12" selected="0">
              <x v="0"/>
              <x v="1"/>
              <x v="2"/>
              <x v="3"/>
              <x v="4"/>
              <x v="5"/>
              <x v="6"/>
              <x v="7"/>
              <x v="8"/>
              <x v="9"/>
              <x v="10"/>
              <x v="11"/>
            </reference>
          </references>
        </pivotArea>
      </pivotAreas>
    </conditionalFormat>
    <conditionalFormat priority="209">
      <pivotAreas count="1">
        <pivotArea type="data" collapsedLevelsAreSubtotals="1" fieldPosition="0">
          <references count="3">
            <reference field="4294967294" count="1" selected="0">
              <x v="0"/>
            </reference>
            <reference field="0" count="1">
              <x v="5"/>
            </reference>
            <reference field="1" count="12" selected="0">
              <x v="0"/>
              <x v="1"/>
              <x v="2"/>
              <x v="3"/>
              <x v="4"/>
              <x v="5"/>
              <x v="6"/>
              <x v="7"/>
              <x v="8"/>
              <x v="9"/>
              <x v="10"/>
              <x v="11"/>
            </reference>
          </references>
        </pivotArea>
      </pivotAreas>
    </conditionalFormat>
    <conditionalFormat priority="208">
      <pivotAreas count="1">
        <pivotArea type="data" collapsedLevelsAreSubtotals="1" fieldPosition="0">
          <references count="3">
            <reference field="4294967294" count="1" selected="0">
              <x v="0"/>
            </reference>
            <reference field="0" count="1">
              <x v="6"/>
            </reference>
            <reference field="1" count="12" selected="0">
              <x v="0"/>
              <x v="1"/>
              <x v="2"/>
              <x v="3"/>
              <x v="4"/>
              <x v="5"/>
              <x v="6"/>
              <x v="7"/>
              <x v="8"/>
              <x v="9"/>
              <x v="10"/>
              <x v="11"/>
            </reference>
          </references>
        </pivotArea>
      </pivotAreas>
    </conditionalFormat>
    <conditionalFormat priority="207">
      <pivotAreas count="1">
        <pivotArea type="data" collapsedLevelsAreSubtotals="1" fieldPosition="0">
          <references count="3">
            <reference field="4294967294" count="1" selected="0">
              <x v="0"/>
            </reference>
            <reference field="0" count="1">
              <x v="6"/>
            </reference>
            <reference field="1" count="12" selected="0">
              <x v="0"/>
              <x v="1"/>
              <x v="2"/>
              <x v="3"/>
              <x v="4"/>
              <x v="5"/>
              <x v="6"/>
              <x v="7"/>
              <x v="8"/>
              <x v="9"/>
              <x v="10"/>
              <x v="11"/>
            </reference>
          </references>
        </pivotArea>
      </pivotAreas>
    </conditionalFormat>
    <conditionalFormat priority="206">
      <pivotAreas count="1">
        <pivotArea type="data" collapsedLevelsAreSubtotals="1" fieldPosition="0">
          <references count="3">
            <reference field="4294967294" count="1" selected="0">
              <x v="0"/>
            </reference>
            <reference field="0" count="1">
              <x v="6"/>
            </reference>
            <reference field="1" count="12" selected="0">
              <x v="0"/>
              <x v="1"/>
              <x v="2"/>
              <x v="3"/>
              <x v="4"/>
              <x v="5"/>
              <x v="6"/>
              <x v="7"/>
              <x v="8"/>
              <x v="9"/>
              <x v="10"/>
              <x v="11"/>
            </reference>
          </references>
        </pivotArea>
      </pivotAreas>
    </conditionalFormat>
    <conditionalFormat priority="205">
      <pivotAreas count="1">
        <pivotArea type="data" collapsedLevelsAreSubtotals="1" fieldPosition="0">
          <references count="3">
            <reference field="4294967294" count="1" selected="0">
              <x v="0"/>
            </reference>
            <reference field="0" count="1">
              <x v="7"/>
            </reference>
            <reference field="1" count="12" selected="0">
              <x v="0"/>
              <x v="1"/>
              <x v="2"/>
              <x v="3"/>
              <x v="4"/>
              <x v="5"/>
              <x v="6"/>
              <x v="7"/>
              <x v="8"/>
              <x v="9"/>
              <x v="10"/>
              <x v="11"/>
            </reference>
          </references>
        </pivotArea>
      </pivotAreas>
    </conditionalFormat>
    <conditionalFormat priority="204">
      <pivotAreas count="1">
        <pivotArea type="data" collapsedLevelsAreSubtotals="1" fieldPosition="0">
          <references count="3">
            <reference field="4294967294" count="1" selected="0">
              <x v="0"/>
            </reference>
            <reference field="0" count="1">
              <x v="7"/>
            </reference>
            <reference field="1" count="12" selected="0">
              <x v="0"/>
              <x v="1"/>
              <x v="2"/>
              <x v="3"/>
              <x v="4"/>
              <x v="5"/>
              <x v="6"/>
              <x v="7"/>
              <x v="8"/>
              <x v="9"/>
              <x v="10"/>
              <x v="11"/>
            </reference>
          </references>
        </pivotArea>
      </pivotAreas>
    </conditionalFormat>
    <conditionalFormat priority="203">
      <pivotAreas count="1">
        <pivotArea type="data" collapsedLevelsAreSubtotals="1" fieldPosition="0">
          <references count="3">
            <reference field="4294967294" count="1" selected="0">
              <x v="0"/>
            </reference>
            <reference field="0" count="1">
              <x v="7"/>
            </reference>
            <reference field="1" count="12" selected="0">
              <x v="0"/>
              <x v="1"/>
              <x v="2"/>
              <x v="3"/>
              <x v="4"/>
              <x v="5"/>
              <x v="6"/>
              <x v="7"/>
              <x v="8"/>
              <x v="9"/>
              <x v="10"/>
              <x v="11"/>
            </reference>
          </references>
        </pivotArea>
      </pivotAreas>
    </conditionalFormat>
    <conditionalFormat priority="202">
      <pivotAreas count="1">
        <pivotArea type="data" collapsedLevelsAreSubtotals="1" fieldPosition="0">
          <references count="3">
            <reference field="4294967294" count="1" selected="0">
              <x v="0"/>
            </reference>
            <reference field="0" count="1">
              <x v="8"/>
            </reference>
            <reference field="1" count="12" selected="0">
              <x v="0"/>
              <x v="1"/>
              <x v="2"/>
              <x v="3"/>
              <x v="4"/>
              <x v="5"/>
              <x v="6"/>
              <x v="7"/>
              <x v="8"/>
              <x v="9"/>
              <x v="10"/>
              <x v="11"/>
            </reference>
          </references>
        </pivotArea>
      </pivotAreas>
    </conditionalFormat>
    <conditionalFormat priority="201">
      <pivotAreas count="1">
        <pivotArea type="data" collapsedLevelsAreSubtotals="1" fieldPosition="0">
          <references count="3">
            <reference field="4294967294" count="1" selected="0">
              <x v="0"/>
            </reference>
            <reference field="0" count="1">
              <x v="8"/>
            </reference>
            <reference field="1" count="12" selected="0">
              <x v="0"/>
              <x v="1"/>
              <x v="2"/>
              <x v="3"/>
              <x v="4"/>
              <x v="5"/>
              <x v="6"/>
              <x v="7"/>
              <x v="8"/>
              <x v="9"/>
              <x v="10"/>
              <x v="11"/>
            </reference>
          </references>
        </pivotArea>
      </pivotAreas>
    </conditionalFormat>
    <conditionalFormat priority="200">
      <pivotAreas count="1">
        <pivotArea type="data" collapsedLevelsAreSubtotals="1" fieldPosition="0">
          <references count="3">
            <reference field="4294967294" count="1" selected="0">
              <x v="0"/>
            </reference>
            <reference field="0" count="1">
              <x v="8"/>
            </reference>
            <reference field="1" count="12" selected="0">
              <x v="0"/>
              <x v="1"/>
              <x v="2"/>
              <x v="3"/>
              <x v="4"/>
              <x v="5"/>
              <x v="6"/>
              <x v="7"/>
              <x v="8"/>
              <x v="9"/>
              <x v="10"/>
              <x v="11"/>
            </reference>
          </references>
        </pivotArea>
      </pivotAreas>
    </conditionalFormat>
    <conditionalFormat priority="199">
      <pivotAreas count="1">
        <pivotArea type="data" collapsedLevelsAreSubtotals="1" fieldPosition="0">
          <references count="3">
            <reference field="4294967294" count="1" selected="0">
              <x v="0"/>
            </reference>
            <reference field="0" count="1">
              <x v="9"/>
            </reference>
            <reference field="1" count="12" selected="0">
              <x v="0"/>
              <x v="1"/>
              <x v="2"/>
              <x v="3"/>
              <x v="4"/>
              <x v="5"/>
              <x v="6"/>
              <x v="7"/>
              <x v="8"/>
              <x v="9"/>
              <x v="10"/>
              <x v="11"/>
            </reference>
          </references>
        </pivotArea>
      </pivotAreas>
    </conditionalFormat>
    <conditionalFormat priority="198">
      <pivotAreas count="1">
        <pivotArea type="data" collapsedLevelsAreSubtotals="1" fieldPosition="0">
          <references count="3">
            <reference field="4294967294" count="1" selected="0">
              <x v="0"/>
            </reference>
            <reference field="0" count="1">
              <x v="9"/>
            </reference>
            <reference field="1" count="12" selected="0">
              <x v="0"/>
              <x v="1"/>
              <x v="2"/>
              <x v="3"/>
              <x v="4"/>
              <x v="5"/>
              <x v="6"/>
              <x v="7"/>
              <x v="8"/>
              <x v="9"/>
              <x v="10"/>
              <x v="11"/>
            </reference>
          </references>
        </pivotArea>
      </pivotAreas>
    </conditionalFormat>
    <conditionalFormat priority="197">
      <pivotAreas count="1">
        <pivotArea type="data" collapsedLevelsAreSubtotals="1" fieldPosition="0">
          <references count="3">
            <reference field="4294967294" count="1" selected="0">
              <x v="0"/>
            </reference>
            <reference field="0" count="1">
              <x v="9"/>
            </reference>
            <reference field="1" count="12" selected="0">
              <x v="0"/>
              <x v="1"/>
              <x v="2"/>
              <x v="3"/>
              <x v="4"/>
              <x v="5"/>
              <x v="6"/>
              <x v="7"/>
              <x v="8"/>
              <x v="9"/>
              <x v="10"/>
              <x v="11"/>
            </reference>
          </references>
        </pivotArea>
      </pivotAreas>
    </conditionalFormat>
    <conditionalFormat priority="196">
      <pivotAreas count="1">
        <pivotArea type="data" collapsedLevelsAreSubtotals="1" fieldPosition="0">
          <references count="3">
            <reference field="4294967294" count="1" selected="0">
              <x v="0"/>
            </reference>
            <reference field="0" count="1">
              <x v="10"/>
            </reference>
            <reference field="1" count="12" selected="0">
              <x v="0"/>
              <x v="1"/>
              <x v="2"/>
              <x v="3"/>
              <x v="4"/>
              <x v="5"/>
              <x v="6"/>
              <x v="7"/>
              <x v="8"/>
              <x v="9"/>
              <x v="10"/>
              <x v="11"/>
            </reference>
          </references>
        </pivotArea>
      </pivotAreas>
    </conditionalFormat>
    <conditionalFormat priority="195">
      <pivotAreas count="1">
        <pivotArea type="data" collapsedLevelsAreSubtotals="1" fieldPosition="0">
          <references count="3">
            <reference field="4294967294" count="1" selected="0">
              <x v="0"/>
            </reference>
            <reference field="0" count="1">
              <x v="10"/>
            </reference>
            <reference field="1" count="12" selected="0">
              <x v="0"/>
              <x v="1"/>
              <x v="2"/>
              <x v="3"/>
              <x v="4"/>
              <x v="5"/>
              <x v="6"/>
              <x v="7"/>
              <x v="8"/>
              <x v="9"/>
              <x v="10"/>
              <x v="11"/>
            </reference>
          </references>
        </pivotArea>
      </pivotAreas>
    </conditionalFormat>
    <conditionalFormat priority="194">
      <pivotAreas count="1">
        <pivotArea type="data" collapsedLevelsAreSubtotals="1" fieldPosition="0">
          <references count="3">
            <reference field="4294967294" count="1" selected="0">
              <x v="0"/>
            </reference>
            <reference field="0" count="1">
              <x v="10"/>
            </reference>
            <reference field="1" count="12" selected="0">
              <x v="0"/>
              <x v="1"/>
              <x v="2"/>
              <x v="3"/>
              <x v="4"/>
              <x v="5"/>
              <x v="6"/>
              <x v="7"/>
              <x v="8"/>
              <x v="9"/>
              <x v="10"/>
              <x v="11"/>
            </reference>
          </references>
        </pivotArea>
      </pivotAreas>
    </conditionalFormat>
    <conditionalFormat priority="193">
      <pivotAreas count="1">
        <pivotArea type="data" collapsedLevelsAreSubtotals="1" fieldPosition="0">
          <references count="3">
            <reference field="4294967294" count="1" selected="0">
              <x v="0"/>
            </reference>
            <reference field="0" count="1">
              <x v="11"/>
            </reference>
            <reference field="1" count="12" selected="0">
              <x v="0"/>
              <x v="1"/>
              <x v="2"/>
              <x v="3"/>
              <x v="4"/>
              <x v="5"/>
              <x v="6"/>
              <x v="7"/>
              <x v="8"/>
              <x v="9"/>
              <x v="10"/>
              <x v="11"/>
            </reference>
          </references>
        </pivotArea>
      </pivotAreas>
    </conditionalFormat>
    <conditionalFormat priority="192">
      <pivotAreas count="1">
        <pivotArea type="data" collapsedLevelsAreSubtotals="1" fieldPosition="0">
          <references count="3">
            <reference field="4294967294" count="1" selected="0">
              <x v="0"/>
            </reference>
            <reference field="0" count="1">
              <x v="11"/>
            </reference>
            <reference field="1" count="12" selected="0">
              <x v="0"/>
              <x v="1"/>
              <x v="2"/>
              <x v="3"/>
              <x v="4"/>
              <x v="5"/>
              <x v="6"/>
              <x v="7"/>
              <x v="8"/>
              <x v="9"/>
              <x v="10"/>
              <x v="11"/>
            </reference>
          </references>
        </pivotArea>
      </pivotAreas>
    </conditionalFormat>
    <conditionalFormat priority="191">
      <pivotAreas count="1">
        <pivotArea type="data" collapsedLevelsAreSubtotals="1" fieldPosition="0">
          <references count="3">
            <reference field="4294967294" count="1" selected="0">
              <x v="0"/>
            </reference>
            <reference field="0" count="1">
              <x v="11"/>
            </reference>
            <reference field="1" count="12" selected="0">
              <x v="0"/>
              <x v="1"/>
              <x v="2"/>
              <x v="3"/>
              <x v="4"/>
              <x v="5"/>
              <x v="6"/>
              <x v="7"/>
              <x v="8"/>
              <x v="9"/>
              <x v="10"/>
              <x v="11"/>
            </reference>
          </references>
        </pivotArea>
      </pivotAreas>
    </conditionalFormat>
    <conditionalFormat priority="190">
      <pivotAreas count="1">
        <pivotArea type="data" collapsedLevelsAreSubtotals="1" fieldPosition="0">
          <references count="3">
            <reference field="4294967294" count="1" selected="0">
              <x v="0"/>
            </reference>
            <reference field="0" count="1">
              <x v="12"/>
            </reference>
            <reference field="1" count="12" selected="0">
              <x v="0"/>
              <x v="1"/>
              <x v="2"/>
              <x v="3"/>
              <x v="4"/>
              <x v="5"/>
              <x v="6"/>
              <x v="7"/>
              <x v="8"/>
              <x v="9"/>
              <x v="10"/>
              <x v="11"/>
            </reference>
          </references>
        </pivotArea>
      </pivotAreas>
    </conditionalFormat>
    <conditionalFormat priority="189">
      <pivotAreas count="1">
        <pivotArea type="data" collapsedLevelsAreSubtotals="1" fieldPosition="0">
          <references count="3">
            <reference field="4294967294" count="1" selected="0">
              <x v="0"/>
            </reference>
            <reference field="0" count="1">
              <x v="12"/>
            </reference>
            <reference field="1" count="12" selected="0">
              <x v="0"/>
              <x v="1"/>
              <x v="2"/>
              <x v="3"/>
              <x v="4"/>
              <x v="5"/>
              <x v="6"/>
              <x v="7"/>
              <x v="8"/>
              <x v="9"/>
              <x v="10"/>
              <x v="11"/>
            </reference>
          </references>
        </pivotArea>
      </pivotAreas>
    </conditionalFormat>
    <conditionalFormat priority="188">
      <pivotAreas count="1">
        <pivotArea type="data" collapsedLevelsAreSubtotals="1" fieldPosition="0">
          <references count="3">
            <reference field="4294967294" count="1" selected="0">
              <x v="0"/>
            </reference>
            <reference field="0" count="1">
              <x v="12"/>
            </reference>
            <reference field="1" count="12" selected="0">
              <x v="0"/>
              <x v="1"/>
              <x v="2"/>
              <x v="3"/>
              <x v="4"/>
              <x v="5"/>
              <x v="6"/>
              <x v="7"/>
              <x v="8"/>
              <x v="9"/>
              <x v="10"/>
              <x v="11"/>
            </reference>
          </references>
        </pivotArea>
      </pivotAreas>
    </conditionalFormat>
    <conditionalFormat priority="187">
      <pivotAreas count="1">
        <pivotArea type="data" collapsedLevelsAreSubtotals="1" fieldPosition="0">
          <references count="3">
            <reference field="4294967294" count="1" selected="0">
              <x v="0"/>
            </reference>
            <reference field="0" count="1">
              <x v="13"/>
            </reference>
            <reference field="1" count="12" selected="0">
              <x v="0"/>
              <x v="1"/>
              <x v="2"/>
              <x v="3"/>
              <x v="4"/>
              <x v="5"/>
              <x v="6"/>
              <x v="7"/>
              <x v="8"/>
              <x v="9"/>
              <x v="10"/>
              <x v="11"/>
            </reference>
          </references>
        </pivotArea>
      </pivotAreas>
    </conditionalFormat>
    <conditionalFormat priority="186">
      <pivotAreas count="1">
        <pivotArea type="data" collapsedLevelsAreSubtotals="1" fieldPosition="0">
          <references count="3">
            <reference field="4294967294" count="1" selected="0">
              <x v="0"/>
            </reference>
            <reference field="0" count="1">
              <x v="13"/>
            </reference>
            <reference field="1" count="12" selected="0">
              <x v="0"/>
              <x v="1"/>
              <x v="2"/>
              <x v="3"/>
              <x v="4"/>
              <x v="5"/>
              <x v="6"/>
              <x v="7"/>
              <x v="8"/>
              <x v="9"/>
              <x v="10"/>
              <x v="11"/>
            </reference>
          </references>
        </pivotArea>
      </pivotAreas>
    </conditionalFormat>
    <conditionalFormat priority="185">
      <pivotAreas count="1">
        <pivotArea type="data" collapsedLevelsAreSubtotals="1" fieldPosition="0">
          <references count="3">
            <reference field="4294967294" count="1" selected="0">
              <x v="0"/>
            </reference>
            <reference field="0" count="1">
              <x v="13"/>
            </reference>
            <reference field="1" count="12" selected="0">
              <x v="0"/>
              <x v="1"/>
              <x v="2"/>
              <x v="3"/>
              <x v="4"/>
              <x v="5"/>
              <x v="6"/>
              <x v="7"/>
              <x v="8"/>
              <x v="9"/>
              <x v="10"/>
              <x v="11"/>
            </reference>
          </references>
        </pivotArea>
      </pivotAreas>
    </conditionalFormat>
    <conditionalFormat priority="184">
      <pivotAreas count="1">
        <pivotArea type="data" collapsedLevelsAreSubtotals="1" fieldPosition="0">
          <references count="3">
            <reference field="4294967294" count="1" selected="0">
              <x v="0"/>
            </reference>
            <reference field="0" count="1">
              <x v="14"/>
            </reference>
            <reference field="1" count="12" selected="0">
              <x v="0"/>
              <x v="1"/>
              <x v="2"/>
              <x v="3"/>
              <x v="4"/>
              <x v="5"/>
              <x v="6"/>
              <x v="7"/>
              <x v="8"/>
              <x v="9"/>
              <x v="10"/>
              <x v="11"/>
            </reference>
          </references>
        </pivotArea>
      </pivotAreas>
    </conditionalFormat>
    <conditionalFormat priority="183">
      <pivotAreas count="1">
        <pivotArea type="data" collapsedLevelsAreSubtotals="1" fieldPosition="0">
          <references count="3">
            <reference field="4294967294" count="1" selected="0">
              <x v="0"/>
            </reference>
            <reference field="0" count="1">
              <x v="14"/>
            </reference>
            <reference field="1" count="12" selected="0">
              <x v="0"/>
              <x v="1"/>
              <x v="2"/>
              <x v="3"/>
              <x v="4"/>
              <x v="5"/>
              <x v="6"/>
              <x v="7"/>
              <x v="8"/>
              <x v="9"/>
              <x v="10"/>
              <x v="11"/>
            </reference>
          </references>
        </pivotArea>
      </pivotAreas>
    </conditionalFormat>
    <conditionalFormat priority="182">
      <pivotAreas count="1">
        <pivotArea type="data" collapsedLevelsAreSubtotals="1" fieldPosition="0">
          <references count="3">
            <reference field="4294967294" count="1" selected="0">
              <x v="0"/>
            </reference>
            <reference field="0" count="1">
              <x v="14"/>
            </reference>
            <reference field="1" count="12" selected="0">
              <x v="0"/>
              <x v="1"/>
              <x v="2"/>
              <x v="3"/>
              <x v="4"/>
              <x v="5"/>
              <x v="6"/>
              <x v="7"/>
              <x v="8"/>
              <x v="9"/>
              <x v="10"/>
              <x v="11"/>
            </reference>
          </references>
        </pivotArea>
      </pivotAreas>
    </conditionalFormat>
    <conditionalFormat priority="181">
      <pivotAreas count="1">
        <pivotArea type="data" collapsedLevelsAreSubtotals="1" fieldPosition="0">
          <references count="3">
            <reference field="4294967294" count="1" selected="0">
              <x v="0"/>
            </reference>
            <reference field="0" count="1">
              <x v="15"/>
            </reference>
            <reference field="1" count="12" selected="0">
              <x v="0"/>
              <x v="1"/>
              <x v="2"/>
              <x v="3"/>
              <x v="4"/>
              <x v="5"/>
              <x v="6"/>
              <x v="7"/>
              <x v="8"/>
              <x v="9"/>
              <x v="10"/>
              <x v="11"/>
            </reference>
          </references>
        </pivotArea>
      </pivotAreas>
    </conditionalFormat>
    <conditionalFormat priority="180">
      <pivotAreas count="1">
        <pivotArea type="data" collapsedLevelsAreSubtotals="1" fieldPosition="0">
          <references count="3">
            <reference field="4294967294" count="1" selected="0">
              <x v="0"/>
            </reference>
            <reference field="0" count="1">
              <x v="15"/>
            </reference>
            <reference field="1" count="12" selected="0">
              <x v="0"/>
              <x v="1"/>
              <x v="2"/>
              <x v="3"/>
              <x v="4"/>
              <x v="5"/>
              <x v="6"/>
              <x v="7"/>
              <x v="8"/>
              <x v="9"/>
              <x v="10"/>
              <x v="11"/>
            </reference>
          </references>
        </pivotArea>
      </pivotAreas>
    </conditionalFormat>
    <conditionalFormat priority="179">
      <pivotAreas count="1">
        <pivotArea type="data" collapsedLevelsAreSubtotals="1" fieldPosition="0">
          <references count="3">
            <reference field="4294967294" count="1" selected="0">
              <x v="0"/>
            </reference>
            <reference field="0" count="1">
              <x v="15"/>
            </reference>
            <reference field="1" count="12" selected="0">
              <x v="0"/>
              <x v="1"/>
              <x v="2"/>
              <x v="3"/>
              <x v="4"/>
              <x v="5"/>
              <x v="6"/>
              <x v="7"/>
              <x v="8"/>
              <x v="9"/>
              <x v="10"/>
              <x v="11"/>
            </reference>
          </references>
        </pivotArea>
      </pivotAreas>
    </conditionalFormat>
    <conditionalFormat priority="178">
      <pivotAreas count="1">
        <pivotArea type="data" collapsedLevelsAreSubtotals="1" fieldPosition="0">
          <references count="3">
            <reference field="4294967294" count="1" selected="0">
              <x v="0"/>
            </reference>
            <reference field="0" count="1">
              <x v="16"/>
            </reference>
            <reference field="1" count="12" selected="0">
              <x v="0"/>
              <x v="1"/>
              <x v="2"/>
              <x v="3"/>
              <x v="4"/>
              <x v="5"/>
              <x v="6"/>
              <x v="7"/>
              <x v="8"/>
              <x v="9"/>
              <x v="10"/>
              <x v="11"/>
            </reference>
          </references>
        </pivotArea>
      </pivotAreas>
    </conditionalFormat>
    <conditionalFormat priority="177">
      <pivotAreas count="1">
        <pivotArea type="data" collapsedLevelsAreSubtotals="1" fieldPosition="0">
          <references count="3">
            <reference field="4294967294" count="1" selected="0">
              <x v="0"/>
            </reference>
            <reference field="0" count="1">
              <x v="16"/>
            </reference>
            <reference field="1" count="12" selected="0">
              <x v="0"/>
              <x v="1"/>
              <x v="2"/>
              <x v="3"/>
              <x v="4"/>
              <x v="5"/>
              <x v="6"/>
              <x v="7"/>
              <x v="8"/>
              <x v="9"/>
              <x v="10"/>
              <x v="11"/>
            </reference>
          </references>
        </pivotArea>
      </pivotAreas>
    </conditionalFormat>
    <conditionalFormat priority="176">
      <pivotAreas count="1">
        <pivotArea type="data" collapsedLevelsAreSubtotals="1" fieldPosition="0">
          <references count="3">
            <reference field="4294967294" count="1" selected="0">
              <x v="0"/>
            </reference>
            <reference field="0" count="1">
              <x v="16"/>
            </reference>
            <reference field="1" count="12" selected="0">
              <x v="0"/>
              <x v="1"/>
              <x v="2"/>
              <x v="3"/>
              <x v="4"/>
              <x v="5"/>
              <x v="6"/>
              <x v="7"/>
              <x v="8"/>
              <x v="9"/>
              <x v="10"/>
              <x v="11"/>
            </reference>
          </references>
        </pivotArea>
      </pivotAreas>
    </conditionalFormat>
    <conditionalFormat priority="175">
      <pivotAreas count="1">
        <pivotArea type="data" collapsedLevelsAreSubtotals="1" fieldPosition="0">
          <references count="3">
            <reference field="4294967294" count="1" selected="0">
              <x v="0"/>
            </reference>
            <reference field="0" count="1">
              <x v="17"/>
            </reference>
            <reference field="1" count="12" selected="0">
              <x v="0"/>
              <x v="1"/>
              <x v="2"/>
              <x v="3"/>
              <x v="4"/>
              <x v="5"/>
              <x v="6"/>
              <x v="7"/>
              <x v="8"/>
              <x v="9"/>
              <x v="10"/>
              <x v="11"/>
            </reference>
          </references>
        </pivotArea>
      </pivotAreas>
    </conditionalFormat>
    <conditionalFormat priority="174">
      <pivotAreas count="1">
        <pivotArea type="data" collapsedLevelsAreSubtotals="1" fieldPosition="0">
          <references count="3">
            <reference field="4294967294" count="1" selected="0">
              <x v="0"/>
            </reference>
            <reference field="0" count="1">
              <x v="17"/>
            </reference>
            <reference field="1" count="12" selected="0">
              <x v="0"/>
              <x v="1"/>
              <x v="2"/>
              <x v="3"/>
              <x v="4"/>
              <x v="5"/>
              <x v="6"/>
              <x v="7"/>
              <x v="8"/>
              <x v="9"/>
              <x v="10"/>
              <x v="11"/>
            </reference>
          </references>
        </pivotArea>
      </pivotAreas>
    </conditionalFormat>
    <conditionalFormat priority="173">
      <pivotAreas count="1">
        <pivotArea type="data" collapsedLevelsAreSubtotals="1" fieldPosition="0">
          <references count="3">
            <reference field="4294967294" count="1" selected="0">
              <x v="0"/>
            </reference>
            <reference field="0" count="1">
              <x v="17"/>
            </reference>
            <reference field="1" count="12" selected="0">
              <x v="0"/>
              <x v="1"/>
              <x v="2"/>
              <x v="3"/>
              <x v="4"/>
              <x v="5"/>
              <x v="6"/>
              <x v="7"/>
              <x v="8"/>
              <x v="9"/>
              <x v="10"/>
              <x v="11"/>
            </reference>
          </references>
        </pivotArea>
      </pivotAreas>
    </conditionalFormat>
    <conditionalFormat priority="172">
      <pivotAreas count="1">
        <pivotArea type="data" collapsedLevelsAreSubtotals="1" fieldPosition="0">
          <references count="3">
            <reference field="4294967294" count="1" selected="0">
              <x v="0"/>
            </reference>
            <reference field="0" count="1">
              <x v="18"/>
            </reference>
            <reference field="1" count="12" selected="0">
              <x v="0"/>
              <x v="1"/>
              <x v="2"/>
              <x v="3"/>
              <x v="4"/>
              <x v="5"/>
              <x v="6"/>
              <x v="7"/>
              <x v="8"/>
              <x v="9"/>
              <x v="10"/>
              <x v="11"/>
            </reference>
          </references>
        </pivotArea>
      </pivotAreas>
    </conditionalFormat>
    <conditionalFormat priority="171">
      <pivotAreas count="1">
        <pivotArea type="data" collapsedLevelsAreSubtotals="1" fieldPosition="0">
          <references count="3">
            <reference field="4294967294" count="1" selected="0">
              <x v="0"/>
            </reference>
            <reference field="0" count="1">
              <x v="18"/>
            </reference>
            <reference field="1" count="12" selected="0">
              <x v="0"/>
              <x v="1"/>
              <x v="2"/>
              <x v="3"/>
              <x v="4"/>
              <x v="5"/>
              <x v="6"/>
              <x v="7"/>
              <x v="8"/>
              <x v="9"/>
              <x v="10"/>
              <x v="11"/>
            </reference>
          </references>
        </pivotArea>
      </pivotAreas>
    </conditionalFormat>
    <conditionalFormat priority="170">
      <pivotAreas count="1">
        <pivotArea type="data" collapsedLevelsAreSubtotals="1" fieldPosition="0">
          <references count="3">
            <reference field="4294967294" count="1" selected="0">
              <x v="0"/>
            </reference>
            <reference field="0" count="1">
              <x v="18"/>
            </reference>
            <reference field="1" count="12" selected="0">
              <x v="0"/>
              <x v="1"/>
              <x v="2"/>
              <x v="3"/>
              <x v="4"/>
              <x v="5"/>
              <x v="6"/>
              <x v="7"/>
              <x v="8"/>
              <x v="9"/>
              <x v="10"/>
              <x v="11"/>
            </reference>
          </references>
        </pivotArea>
      </pivotAreas>
    </conditionalFormat>
    <conditionalFormat priority="169">
      <pivotAreas count="1">
        <pivotArea type="data" collapsedLevelsAreSubtotals="1" fieldPosition="0">
          <references count="3">
            <reference field="4294967294" count="1" selected="0">
              <x v="0"/>
            </reference>
            <reference field="0" count="1">
              <x v="19"/>
            </reference>
            <reference field="1" count="12" selected="0">
              <x v="0"/>
              <x v="1"/>
              <x v="2"/>
              <x v="3"/>
              <x v="4"/>
              <x v="5"/>
              <x v="6"/>
              <x v="7"/>
              <x v="8"/>
              <x v="9"/>
              <x v="10"/>
              <x v="11"/>
            </reference>
          </references>
        </pivotArea>
      </pivotAreas>
    </conditionalFormat>
    <conditionalFormat priority="168">
      <pivotAreas count="1">
        <pivotArea type="data" collapsedLevelsAreSubtotals="1" fieldPosition="0">
          <references count="3">
            <reference field="4294967294" count="1" selected="0">
              <x v="0"/>
            </reference>
            <reference field="0" count="1">
              <x v="19"/>
            </reference>
            <reference field="1" count="12" selected="0">
              <x v="0"/>
              <x v="1"/>
              <x v="2"/>
              <x v="3"/>
              <x v="4"/>
              <x v="5"/>
              <x v="6"/>
              <x v="7"/>
              <x v="8"/>
              <x v="9"/>
              <x v="10"/>
              <x v="11"/>
            </reference>
          </references>
        </pivotArea>
      </pivotAreas>
    </conditionalFormat>
    <conditionalFormat priority="167">
      <pivotAreas count="1">
        <pivotArea type="data" collapsedLevelsAreSubtotals="1" fieldPosition="0">
          <references count="3">
            <reference field="4294967294" count="1" selected="0">
              <x v="0"/>
            </reference>
            <reference field="0" count="1">
              <x v="19"/>
            </reference>
            <reference field="1" count="12" selected="0">
              <x v="0"/>
              <x v="1"/>
              <x v="2"/>
              <x v="3"/>
              <x v="4"/>
              <x v="5"/>
              <x v="6"/>
              <x v="7"/>
              <x v="8"/>
              <x v="9"/>
              <x v="10"/>
              <x v="11"/>
            </reference>
          </references>
        </pivotArea>
      </pivotAreas>
    </conditionalFormat>
    <conditionalFormat priority="166">
      <pivotAreas count="1">
        <pivotArea type="data" collapsedLevelsAreSubtotals="1" fieldPosition="0">
          <references count="3">
            <reference field="4294967294" count="1" selected="0">
              <x v="0"/>
            </reference>
            <reference field="0" count="1">
              <x v="20"/>
            </reference>
            <reference field="1" count="12" selected="0">
              <x v="0"/>
              <x v="1"/>
              <x v="2"/>
              <x v="3"/>
              <x v="4"/>
              <x v="5"/>
              <x v="6"/>
              <x v="7"/>
              <x v="8"/>
              <x v="9"/>
              <x v="10"/>
              <x v="11"/>
            </reference>
          </references>
        </pivotArea>
      </pivotAreas>
    </conditionalFormat>
    <conditionalFormat priority="165">
      <pivotAreas count="1">
        <pivotArea type="data" collapsedLevelsAreSubtotals="1" fieldPosition="0">
          <references count="3">
            <reference field="4294967294" count="1" selected="0">
              <x v="0"/>
            </reference>
            <reference field="0" count="1">
              <x v="20"/>
            </reference>
            <reference field="1" count="12" selected="0">
              <x v="0"/>
              <x v="1"/>
              <x v="2"/>
              <x v="3"/>
              <x v="4"/>
              <x v="5"/>
              <x v="6"/>
              <x v="7"/>
              <x v="8"/>
              <x v="9"/>
              <x v="10"/>
              <x v="11"/>
            </reference>
          </references>
        </pivotArea>
      </pivotAreas>
    </conditionalFormat>
    <conditionalFormat priority="164">
      <pivotAreas count="1">
        <pivotArea type="data" collapsedLevelsAreSubtotals="1" fieldPosition="0">
          <references count="3">
            <reference field="4294967294" count="1" selected="0">
              <x v="0"/>
            </reference>
            <reference field="0" count="1">
              <x v="20"/>
            </reference>
            <reference field="1" count="12" selected="0">
              <x v="0"/>
              <x v="1"/>
              <x v="2"/>
              <x v="3"/>
              <x v="4"/>
              <x v="5"/>
              <x v="6"/>
              <x v="7"/>
              <x v="8"/>
              <x v="9"/>
              <x v="10"/>
              <x v="11"/>
            </reference>
          </references>
        </pivotArea>
      </pivotAreas>
    </conditionalFormat>
    <conditionalFormat priority="163">
      <pivotAreas count="1">
        <pivotArea type="data" collapsedLevelsAreSubtotals="1" fieldPosition="0">
          <references count="3">
            <reference field="4294967294" count="1" selected="0">
              <x v="0"/>
            </reference>
            <reference field="0" count="1">
              <x v="21"/>
            </reference>
            <reference field="1" count="12" selected="0">
              <x v="0"/>
              <x v="1"/>
              <x v="2"/>
              <x v="3"/>
              <x v="4"/>
              <x v="5"/>
              <x v="6"/>
              <x v="7"/>
              <x v="8"/>
              <x v="9"/>
              <x v="10"/>
              <x v="11"/>
            </reference>
          </references>
        </pivotArea>
      </pivotAreas>
    </conditionalFormat>
    <conditionalFormat priority="162">
      <pivotAreas count="1">
        <pivotArea type="data" collapsedLevelsAreSubtotals="1" fieldPosition="0">
          <references count="3">
            <reference field="4294967294" count="1" selected="0">
              <x v="0"/>
            </reference>
            <reference field="0" count="1">
              <x v="21"/>
            </reference>
            <reference field="1" count="12" selected="0">
              <x v="0"/>
              <x v="1"/>
              <x v="2"/>
              <x v="3"/>
              <x v="4"/>
              <x v="5"/>
              <x v="6"/>
              <x v="7"/>
              <x v="8"/>
              <x v="9"/>
              <x v="10"/>
              <x v="11"/>
            </reference>
          </references>
        </pivotArea>
      </pivotAreas>
    </conditionalFormat>
    <conditionalFormat priority="161">
      <pivotAreas count="1">
        <pivotArea type="data" collapsedLevelsAreSubtotals="1" fieldPosition="0">
          <references count="3">
            <reference field="4294967294" count="1" selected="0">
              <x v="0"/>
            </reference>
            <reference field="0" count="1">
              <x v="21"/>
            </reference>
            <reference field="1" count="12" selected="0">
              <x v="0"/>
              <x v="1"/>
              <x v="2"/>
              <x v="3"/>
              <x v="4"/>
              <x v="5"/>
              <x v="6"/>
              <x v="7"/>
              <x v="8"/>
              <x v="9"/>
              <x v="10"/>
              <x v="11"/>
            </reference>
          </references>
        </pivotArea>
      </pivotAreas>
    </conditionalFormat>
    <conditionalFormat priority="160">
      <pivotAreas count="1">
        <pivotArea type="data" collapsedLevelsAreSubtotals="1" fieldPosition="0">
          <references count="3">
            <reference field="4294967294" count="1" selected="0">
              <x v="0"/>
            </reference>
            <reference field="0" count="1">
              <x v="22"/>
            </reference>
            <reference field="1" count="1" selected="0">
              <x v="12"/>
            </reference>
          </references>
        </pivotArea>
      </pivotAreas>
    </conditionalFormat>
    <conditionalFormat priority="159">
      <pivotAreas count="1">
        <pivotArea type="data" collapsedLevelsAreSubtotals="1" fieldPosition="0">
          <references count="3">
            <reference field="4294967294" count="1" selected="0">
              <x v="0"/>
            </reference>
            <reference field="0" count="1">
              <x v="22"/>
            </reference>
            <reference field="1" count="1" selected="0">
              <x v="12"/>
            </reference>
          </references>
        </pivotArea>
      </pivotAreas>
    </conditionalFormat>
    <conditionalFormat priority="158">
      <pivotAreas count="1">
        <pivotArea type="data" collapsedLevelsAreSubtotals="1" fieldPosition="0">
          <references count="3">
            <reference field="4294967294" count="1" selected="0">
              <x v="0"/>
            </reference>
            <reference field="0" count="1">
              <x v="22"/>
            </reference>
            <reference field="1" count="1" selected="0">
              <x v="12"/>
            </reference>
          </references>
        </pivotArea>
      </pivotAreas>
    </conditionalFormat>
    <conditionalFormat priority="157">
      <pivotAreas count="1">
        <pivotArea type="data" collapsedLevelsAreSubtotals="1" fieldPosition="0">
          <references count="3">
            <reference field="4294967294" count="1" selected="0">
              <x v="0"/>
            </reference>
            <reference field="0" count="1">
              <x v="22"/>
            </reference>
            <reference field="1" count="12" selected="0">
              <x v="0"/>
              <x v="1"/>
              <x v="2"/>
              <x v="3"/>
              <x v="4"/>
              <x v="5"/>
              <x v="6"/>
              <x v="7"/>
              <x v="8"/>
              <x v="9"/>
              <x v="10"/>
              <x v="11"/>
            </reference>
          </references>
        </pivotArea>
      </pivotAreas>
    </conditionalFormat>
    <conditionalFormat priority="156">
      <pivotAreas count="1">
        <pivotArea type="data" collapsedLevelsAreSubtotals="1" fieldPosition="0">
          <references count="3">
            <reference field="4294967294" count="1" selected="0">
              <x v="0"/>
            </reference>
            <reference field="0" count="1">
              <x v="22"/>
            </reference>
            <reference field="1" count="12" selected="0">
              <x v="0"/>
              <x v="1"/>
              <x v="2"/>
              <x v="3"/>
              <x v="4"/>
              <x v="5"/>
              <x v="6"/>
              <x v="7"/>
              <x v="8"/>
              <x v="9"/>
              <x v="10"/>
              <x v="11"/>
            </reference>
          </references>
        </pivotArea>
      </pivotAreas>
    </conditionalFormat>
    <conditionalFormat priority="155">
      <pivotAreas count="1">
        <pivotArea type="data" collapsedLevelsAreSubtotals="1" fieldPosition="0">
          <references count="3">
            <reference field="4294967294" count="1" selected="0">
              <x v="0"/>
            </reference>
            <reference field="0" count="1">
              <x v="22"/>
            </reference>
            <reference field="1" count="12" selected="0">
              <x v="0"/>
              <x v="1"/>
              <x v="2"/>
              <x v="3"/>
              <x v="4"/>
              <x v="5"/>
              <x v="6"/>
              <x v="7"/>
              <x v="8"/>
              <x v="9"/>
              <x v="10"/>
              <x v="11"/>
            </reference>
          </references>
        </pivotArea>
      </pivotAreas>
    </conditionalFormat>
    <conditionalFormat priority="154">
      <pivotAreas count="1">
        <pivotArea type="data" collapsedLevelsAreSubtotals="1" fieldPosition="0">
          <references count="3">
            <reference field="4294967294" count="1" selected="0">
              <x v="0"/>
            </reference>
            <reference field="0" count="1">
              <x v="23"/>
            </reference>
            <reference field="1" count="12" selected="0">
              <x v="0"/>
              <x v="1"/>
              <x v="2"/>
              <x v="3"/>
              <x v="4"/>
              <x v="5"/>
              <x v="6"/>
              <x v="7"/>
              <x v="8"/>
              <x v="9"/>
              <x v="10"/>
              <x v="11"/>
            </reference>
          </references>
        </pivotArea>
      </pivotAreas>
    </conditionalFormat>
    <conditionalFormat priority="153">
      <pivotAreas count="1">
        <pivotArea type="data" collapsedLevelsAreSubtotals="1" fieldPosition="0">
          <references count="3">
            <reference field="4294967294" count="1" selected="0">
              <x v="0"/>
            </reference>
            <reference field="0" count="1">
              <x v="23"/>
            </reference>
            <reference field="1" count="12" selected="0">
              <x v="0"/>
              <x v="1"/>
              <x v="2"/>
              <x v="3"/>
              <x v="4"/>
              <x v="5"/>
              <x v="6"/>
              <x v="7"/>
              <x v="8"/>
              <x v="9"/>
              <x v="10"/>
              <x v="11"/>
            </reference>
          </references>
        </pivotArea>
      </pivotAreas>
    </conditionalFormat>
    <conditionalFormat priority="152">
      <pivotAreas count="1">
        <pivotArea type="data" collapsedLevelsAreSubtotals="1" fieldPosition="0">
          <references count="3">
            <reference field="4294967294" count="1" selected="0">
              <x v="0"/>
            </reference>
            <reference field="0" count="1">
              <x v="23"/>
            </reference>
            <reference field="1" count="12" selected="0">
              <x v="0"/>
              <x v="1"/>
              <x v="2"/>
              <x v="3"/>
              <x v="4"/>
              <x v="5"/>
              <x v="6"/>
              <x v="7"/>
              <x v="8"/>
              <x v="9"/>
              <x v="10"/>
              <x v="11"/>
            </reference>
          </references>
        </pivotArea>
      </pivotAreas>
    </conditionalFormat>
    <conditionalFormat priority="151">
      <pivotAreas count="1">
        <pivotArea type="data" collapsedLevelsAreSubtotals="1" fieldPosition="0">
          <references count="3">
            <reference field="4294967294" count="1" selected="0">
              <x v="0"/>
            </reference>
            <reference field="0" count="1">
              <x v="24"/>
            </reference>
            <reference field="1" count="12" selected="0">
              <x v="0"/>
              <x v="1"/>
              <x v="2"/>
              <x v="3"/>
              <x v="4"/>
              <x v="5"/>
              <x v="6"/>
              <x v="7"/>
              <x v="8"/>
              <x v="9"/>
              <x v="10"/>
              <x v="11"/>
            </reference>
          </references>
        </pivotArea>
      </pivotAreas>
    </conditionalFormat>
    <conditionalFormat priority="150">
      <pivotAreas count="1">
        <pivotArea type="data" collapsedLevelsAreSubtotals="1" fieldPosition="0">
          <references count="3">
            <reference field="4294967294" count="1" selected="0">
              <x v="0"/>
            </reference>
            <reference field="0" count="1">
              <x v="24"/>
            </reference>
            <reference field="1" count="12" selected="0">
              <x v="0"/>
              <x v="1"/>
              <x v="2"/>
              <x v="3"/>
              <x v="4"/>
              <x v="5"/>
              <x v="6"/>
              <x v="7"/>
              <x v="8"/>
              <x v="9"/>
              <x v="10"/>
              <x v="11"/>
            </reference>
          </references>
        </pivotArea>
      </pivotAreas>
    </conditionalFormat>
    <conditionalFormat priority="149">
      <pivotAreas count="1">
        <pivotArea type="data" collapsedLevelsAreSubtotals="1" fieldPosition="0">
          <references count="3">
            <reference field="4294967294" count="1" selected="0">
              <x v="0"/>
            </reference>
            <reference field="0" count="1">
              <x v="24"/>
            </reference>
            <reference field="1" count="12" selected="0">
              <x v="0"/>
              <x v="1"/>
              <x v="2"/>
              <x v="3"/>
              <x v="4"/>
              <x v="5"/>
              <x v="6"/>
              <x v="7"/>
              <x v="8"/>
              <x v="9"/>
              <x v="10"/>
              <x v="11"/>
            </reference>
          </references>
        </pivotArea>
      </pivotAreas>
    </conditionalFormat>
  </conditional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0A937-B000-4792-B012-45DFF055EBF5}">
  <dimension ref="A1:AE298"/>
  <sheetViews>
    <sheetView tabSelected="1" topLeftCell="C108" zoomScale="82" zoomScaleNormal="85" workbookViewId="0">
      <selection activeCell="K138" sqref="K138"/>
    </sheetView>
  </sheetViews>
  <sheetFormatPr baseColWidth="10" defaultRowHeight="14.4" x14ac:dyDescent="0.3"/>
  <cols>
    <col min="1" max="1" width="10.33203125" customWidth="1"/>
    <col min="2" max="2" width="12.5546875" customWidth="1"/>
    <col min="3" max="3" width="11.6640625" bestFit="1" customWidth="1"/>
    <col min="6" max="6" width="21.6640625" bestFit="1" customWidth="1"/>
    <col min="7" max="7" width="20.5546875" customWidth="1"/>
    <col min="8" max="9" width="11.33203125" bestFit="1" customWidth="1"/>
    <col min="10" max="10" width="11.44140625" customWidth="1"/>
    <col min="11" max="11" width="11.33203125" bestFit="1" customWidth="1"/>
    <col min="12" max="13" width="11.33203125" customWidth="1"/>
    <col min="14" max="18" width="11.33203125" bestFit="1" customWidth="1"/>
    <col min="19" max="19" width="9.33203125" bestFit="1" customWidth="1"/>
    <col min="20" max="20" width="13.33203125" bestFit="1" customWidth="1"/>
    <col min="21" max="21" width="13.6640625" customWidth="1"/>
    <col min="22" max="22" width="23.88671875" bestFit="1" customWidth="1"/>
    <col min="23" max="23" width="12.109375" customWidth="1"/>
    <col min="24" max="24" width="21.6640625" bestFit="1" customWidth="1"/>
    <col min="25" max="25" width="23.5546875" bestFit="1" customWidth="1"/>
    <col min="26" max="26" width="21.6640625" bestFit="1" customWidth="1"/>
    <col min="27" max="27" width="23.5546875" bestFit="1" customWidth="1"/>
    <col min="28" max="28" width="21.6640625" bestFit="1" customWidth="1"/>
    <col min="29" max="29" width="23.5546875" bestFit="1" customWidth="1"/>
    <col min="30" max="30" width="21.6640625" bestFit="1" customWidth="1"/>
    <col min="31" max="31" width="23.5546875" bestFit="1" customWidth="1"/>
    <col min="32" max="32" width="21.6640625" bestFit="1" customWidth="1"/>
    <col min="33" max="33" width="28.5546875" bestFit="1" customWidth="1"/>
    <col min="34" max="34" width="26.6640625" bestFit="1" customWidth="1"/>
  </cols>
  <sheetData>
    <row r="1" spans="1:4" x14ac:dyDescent="0.3">
      <c r="A1" s="9" t="s">
        <v>43</v>
      </c>
      <c r="B1" s="7" t="s">
        <v>44</v>
      </c>
      <c r="C1" s="8" t="s">
        <v>45</v>
      </c>
      <c r="D1" s="9" t="s">
        <v>46</v>
      </c>
    </row>
    <row r="2" spans="1:4" x14ac:dyDescent="0.3">
      <c r="A2" t="s">
        <v>7</v>
      </c>
      <c r="B2" s="3" t="s">
        <v>6</v>
      </c>
      <c r="C2" s="4">
        <v>5.3211909999999998</v>
      </c>
      <c r="D2">
        <v>1</v>
      </c>
    </row>
    <row r="3" spans="1:4" x14ac:dyDescent="0.3">
      <c r="A3" t="s">
        <v>7</v>
      </c>
      <c r="B3" s="3" t="s">
        <v>8</v>
      </c>
      <c r="C3" s="4">
        <v>5.4370900000000004</v>
      </c>
      <c r="D3">
        <v>2</v>
      </c>
    </row>
    <row r="4" spans="1:4" x14ac:dyDescent="0.3">
      <c r="A4" t="s">
        <v>7</v>
      </c>
      <c r="B4" s="3" t="s">
        <v>9</v>
      </c>
      <c r="C4" s="4">
        <v>5.879264</v>
      </c>
      <c r="D4">
        <v>3</v>
      </c>
    </row>
    <row r="5" spans="1:4" x14ac:dyDescent="0.3">
      <c r="A5" t="s">
        <v>7</v>
      </c>
      <c r="B5" s="3" t="s">
        <v>10</v>
      </c>
      <c r="C5" s="4">
        <v>4.7694239999999999</v>
      </c>
      <c r="D5">
        <v>4</v>
      </c>
    </row>
    <row r="6" spans="1:4" x14ac:dyDescent="0.3">
      <c r="A6" t="s">
        <v>7</v>
      </c>
      <c r="B6" s="3" t="s">
        <v>11</v>
      </c>
      <c r="C6" s="4">
        <v>5.9865159999999999</v>
      </c>
      <c r="D6">
        <v>5</v>
      </c>
    </row>
    <row r="7" spans="1:4" x14ac:dyDescent="0.3">
      <c r="A7" t="s">
        <v>7</v>
      </c>
      <c r="B7" s="3" t="s">
        <v>12</v>
      </c>
      <c r="C7" s="4">
        <v>6.2047030000000003</v>
      </c>
      <c r="D7">
        <v>6</v>
      </c>
    </row>
    <row r="8" spans="1:4" x14ac:dyDescent="0.3">
      <c r="A8" t="s">
        <v>7</v>
      </c>
      <c r="B8" s="3" t="s">
        <v>13</v>
      </c>
      <c r="C8" s="4">
        <v>5.7374479999999997</v>
      </c>
      <c r="D8">
        <v>7</v>
      </c>
    </row>
    <row r="9" spans="1:4" x14ac:dyDescent="0.3">
      <c r="A9" t="s">
        <v>7</v>
      </c>
      <c r="B9" s="3" t="s">
        <v>14</v>
      </c>
      <c r="C9" s="4">
        <v>6.2198869999999999</v>
      </c>
      <c r="D9">
        <v>8</v>
      </c>
    </row>
    <row r="10" spans="1:4" x14ac:dyDescent="0.3">
      <c r="A10" t="s">
        <v>7</v>
      </c>
      <c r="B10" s="3" t="s">
        <v>15</v>
      </c>
      <c r="C10" s="4">
        <v>5.4434550000000002</v>
      </c>
      <c r="D10">
        <v>9</v>
      </c>
    </row>
    <row r="11" spans="1:4" x14ac:dyDescent="0.3">
      <c r="A11" t="s">
        <v>7</v>
      </c>
      <c r="B11" s="3" t="s">
        <v>16</v>
      </c>
      <c r="C11" s="4">
        <v>5.8928149999999997</v>
      </c>
      <c r="D11">
        <v>10</v>
      </c>
    </row>
    <row r="12" spans="1:4" x14ac:dyDescent="0.3">
      <c r="A12" t="s">
        <v>7</v>
      </c>
      <c r="B12" s="3" t="s">
        <v>17</v>
      </c>
      <c r="C12" s="4">
        <v>5.7481999999999998</v>
      </c>
      <c r="D12">
        <v>11</v>
      </c>
    </row>
    <row r="13" spans="1:4" x14ac:dyDescent="0.3">
      <c r="A13" t="s">
        <v>7</v>
      </c>
      <c r="B13" s="3" t="s">
        <v>18</v>
      </c>
      <c r="C13" s="4">
        <v>5.0580439999999998</v>
      </c>
      <c r="D13">
        <v>12</v>
      </c>
    </row>
    <row r="14" spans="1:4" x14ac:dyDescent="0.3">
      <c r="A14" t="s">
        <v>19</v>
      </c>
      <c r="B14" s="3" t="s">
        <v>6</v>
      </c>
      <c r="C14" s="4">
        <v>5.1418020000000002</v>
      </c>
      <c r="D14">
        <v>13</v>
      </c>
    </row>
    <row r="15" spans="1:4" x14ac:dyDescent="0.3">
      <c r="A15" t="s">
        <v>19</v>
      </c>
      <c r="B15" s="3" t="s">
        <v>8</v>
      </c>
      <c r="C15" s="4">
        <v>4.447247</v>
      </c>
      <c r="D15">
        <v>14</v>
      </c>
    </row>
    <row r="16" spans="1:4" x14ac:dyDescent="0.3">
      <c r="A16" t="s">
        <v>19</v>
      </c>
      <c r="B16" s="3" t="s">
        <v>9</v>
      </c>
      <c r="C16" s="4">
        <v>4.994319</v>
      </c>
      <c r="D16">
        <v>15</v>
      </c>
    </row>
    <row r="17" spans="1:31" x14ac:dyDescent="0.3">
      <c r="A17" t="s">
        <v>19</v>
      </c>
      <c r="B17" s="3" t="s">
        <v>10</v>
      </c>
      <c r="C17" s="4">
        <v>4.7936389999999998</v>
      </c>
      <c r="D17">
        <v>16</v>
      </c>
    </row>
    <row r="18" spans="1:31" x14ac:dyDescent="0.3">
      <c r="A18" t="s">
        <v>19</v>
      </c>
      <c r="B18" s="3" t="s">
        <v>11</v>
      </c>
      <c r="C18" s="4">
        <v>5.1895810000000004</v>
      </c>
      <c r="D18">
        <v>17</v>
      </c>
    </row>
    <row r="19" spans="1:31" x14ac:dyDescent="0.3">
      <c r="A19" t="s">
        <v>19</v>
      </c>
      <c r="B19" s="3" t="s">
        <v>12</v>
      </c>
      <c r="C19" s="4">
        <v>4.9261239999999997</v>
      </c>
      <c r="D19">
        <v>18</v>
      </c>
    </row>
    <row r="20" spans="1:31" x14ac:dyDescent="0.3">
      <c r="A20" t="s">
        <v>19</v>
      </c>
      <c r="B20" s="3" t="s">
        <v>13</v>
      </c>
      <c r="C20" s="4">
        <v>4.9512390000000002</v>
      </c>
      <c r="D20">
        <v>19</v>
      </c>
    </row>
    <row r="21" spans="1:31" x14ac:dyDescent="0.3">
      <c r="A21" t="s">
        <v>19</v>
      </c>
      <c r="B21" s="3" t="s">
        <v>14</v>
      </c>
      <c r="C21" s="4">
        <v>5.5568479999999996</v>
      </c>
      <c r="D21">
        <v>20</v>
      </c>
      <c r="F21" s="10" t="s">
        <v>47</v>
      </c>
      <c r="G21" s="10" t="s">
        <v>48</v>
      </c>
    </row>
    <row r="22" spans="1:31" x14ac:dyDescent="0.3">
      <c r="A22" t="s">
        <v>19</v>
      </c>
      <c r="B22" s="3" t="s">
        <v>15</v>
      </c>
      <c r="C22" s="4">
        <v>4.8990669999999996</v>
      </c>
      <c r="D22">
        <v>21</v>
      </c>
      <c r="F22" s="10" t="s">
        <v>51</v>
      </c>
      <c r="G22" t="s">
        <v>6</v>
      </c>
      <c r="H22" t="s">
        <v>8</v>
      </c>
      <c r="I22" t="s">
        <v>9</v>
      </c>
      <c r="J22" t="s">
        <v>10</v>
      </c>
      <c r="K22" t="s">
        <v>11</v>
      </c>
      <c r="L22" t="s">
        <v>12</v>
      </c>
      <c r="M22" t="s">
        <v>13</v>
      </c>
      <c r="N22" t="s">
        <v>14</v>
      </c>
      <c r="O22" t="s">
        <v>15</v>
      </c>
      <c r="P22" t="s">
        <v>16</v>
      </c>
      <c r="Q22" t="s">
        <v>17</v>
      </c>
      <c r="R22" t="s">
        <v>18</v>
      </c>
      <c r="S22" t="s">
        <v>49</v>
      </c>
      <c r="T22" t="s">
        <v>50</v>
      </c>
      <c r="U22" s="12" t="s">
        <v>52</v>
      </c>
      <c r="V22" s="12" t="s">
        <v>53</v>
      </c>
      <c r="W22" s="13" t="s">
        <v>54</v>
      </c>
      <c r="X22" s="13" t="s">
        <v>55</v>
      </c>
      <c r="Y22" s="13" t="s">
        <v>56</v>
      </c>
      <c r="Z22" s="13" t="s">
        <v>57</v>
      </c>
      <c r="AA22" s="13" t="s">
        <v>58</v>
      </c>
      <c r="AB22" s="13" t="s">
        <v>59</v>
      </c>
      <c r="AC22" s="13" t="s">
        <v>60</v>
      </c>
      <c r="AD22" s="13" t="s">
        <v>61</v>
      </c>
    </row>
    <row r="23" spans="1:31" x14ac:dyDescent="0.3">
      <c r="A23" t="s">
        <v>19</v>
      </c>
      <c r="B23" s="3" t="s">
        <v>16</v>
      </c>
      <c r="C23" s="4">
        <v>5.8084300000000004</v>
      </c>
      <c r="D23">
        <v>22</v>
      </c>
      <c r="F23" s="11" t="s">
        <v>7</v>
      </c>
      <c r="G23">
        <v>5.3211909999999998</v>
      </c>
      <c r="H23">
        <v>5.4370900000000004</v>
      </c>
      <c r="I23">
        <v>5.879264</v>
      </c>
      <c r="J23">
        <v>4.7694239999999999</v>
      </c>
      <c r="K23">
        <v>5.9865159999999999</v>
      </c>
      <c r="L23">
        <v>6.2047030000000003</v>
      </c>
      <c r="M23">
        <v>5.7374479999999997</v>
      </c>
      <c r="N23">
        <v>6.2198869999999999</v>
      </c>
      <c r="O23">
        <v>5.4434550000000002</v>
      </c>
      <c r="P23">
        <v>5.8928149999999997</v>
      </c>
      <c r="Q23">
        <v>5.7481999999999998</v>
      </c>
      <c r="R23">
        <v>5.0580439999999998</v>
      </c>
      <c r="T23">
        <v>67.698036999999999</v>
      </c>
      <c r="U23">
        <f xml:space="preserve"> AVERAGE(G23:R23)</f>
        <v>5.6415030833333333</v>
      </c>
      <c r="X23">
        <f>QUARTILE(G23:R23,1)</f>
        <v>5.4081152499999998</v>
      </c>
      <c r="Y23">
        <f>MEDIAN(G23:R23)</f>
        <v>5.7428239999999997</v>
      </c>
      <c r="Z23">
        <f>QUARTILE(G23:R23,3)</f>
        <v>5.9162402499999995</v>
      </c>
      <c r="AA23">
        <f>MAX(G23:R23)</f>
        <v>6.2198869999999999</v>
      </c>
      <c r="AB23">
        <f>_xlfn.STDEV.P(G23:R23)</f>
        <v>0.42774482444393924</v>
      </c>
      <c r="AC23">
        <f>(Z23-X23)/Y23*100</f>
        <v>8.8479988242718175</v>
      </c>
      <c r="AD23">
        <f>AB23/U23</f>
        <v>7.5821074299794997E-2</v>
      </c>
      <c r="AE23">
        <v>15.443650220000004</v>
      </c>
    </row>
    <row r="24" spans="1:31" x14ac:dyDescent="0.3">
      <c r="A24" t="s">
        <v>19</v>
      </c>
      <c r="B24" s="3" t="s">
        <v>17</v>
      </c>
      <c r="C24" s="4">
        <v>5.4182889999999997</v>
      </c>
      <c r="D24">
        <v>23</v>
      </c>
      <c r="F24" s="11" t="s">
        <v>19</v>
      </c>
      <c r="G24">
        <v>5.1418020000000002</v>
      </c>
      <c r="H24">
        <v>4.447247</v>
      </c>
      <c r="I24">
        <v>4.994319</v>
      </c>
      <c r="J24">
        <v>4.7936389999999998</v>
      </c>
      <c r="K24">
        <v>5.1895810000000004</v>
      </c>
      <c r="L24">
        <v>4.9261239999999997</v>
      </c>
      <c r="M24">
        <v>4.9512390000000002</v>
      </c>
      <c r="N24">
        <v>5.5568479999999996</v>
      </c>
      <c r="O24">
        <v>4.8990669999999996</v>
      </c>
      <c r="P24">
        <v>5.8084300000000004</v>
      </c>
      <c r="Q24">
        <v>5.4182889999999997</v>
      </c>
      <c r="R24">
        <v>4.7026870000000001</v>
      </c>
      <c r="T24">
        <v>60.829272000000003</v>
      </c>
      <c r="U24">
        <f t="shared" ref="U24:U47" si="0" xml:space="preserve"> AVERAGE(G24:R24)</f>
        <v>5.0691060000000006</v>
      </c>
      <c r="V24" s="15">
        <f>(U24-U23)/U23</f>
        <v>-0.10146180457196997</v>
      </c>
      <c r="W24">
        <f>MIN(G23:R23)</f>
        <v>4.7694239999999999</v>
      </c>
      <c r="X24">
        <f t="shared" ref="X24:X47" si="1">QUARTILE(G24:R24,1)</f>
        <v>4.8727099999999997</v>
      </c>
      <c r="Y24">
        <f t="shared" ref="Y24:Y47" si="2">MEDIAN(G24:R24)</f>
        <v>4.9727790000000001</v>
      </c>
      <c r="Z24">
        <f t="shared" ref="Z24:Z47" si="3">QUARTILE(G24:R24,3)</f>
        <v>5.2467579999999998</v>
      </c>
      <c r="AA24">
        <f t="shared" ref="AA24:AA47" si="4">MAX(G24:R24)</f>
        <v>5.8084300000000004</v>
      </c>
      <c r="AB24">
        <f t="shared" ref="AB24:AB47" si="5">_xlfn.STDEV.P(G24:R24)</f>
        <v>0.36422478676224118</v>
      </c>
      <c r="AC24">
        <f t="shared" ref="AC24:AC47" si="6">(Z24-X24)/Y24*100</f>
        <v>7.521910786704983</v>
      </c>
      <c r="AD24">
        <f t="shared" ref="AD24:AD47" si="7">AB24/U24</f>
        <v>7.1851878173832054E-2</v>
      </c>
      <c r="AE24">
        <v>15.443650220000004</v>
      </c>
    </row>
    <row r="25" spans="1:31" x14ac:dyDescent="0.3">
      <c r="A25" t="s">
        <v>19</v>
      </c>
      <c r="B25" s="3" t="s">
        <v>18</v>
      </c>
      <c r="C25" s="4">
        <v>4.7026870000000001</v>
      </c>
      <c r="D25">
        <v>24</v>
      </c>
      <c r="F25" s="11" t="s">
        <v>20</v>
      </c>
      <c r="G25">
        <v>4.8318130000000004</v>
      </c>
      <c r="H25">
        <v>4.9301139999999997</v>
      </c>
      <c r="I25">
        <v>5.0459990000000001</v>
      </c>
      <c r="J25">
        <v>5.4373480000000001</v>
      </c>
      <c r="K25">
        <v>5.574338</v>
      </c>
      <c r="L25">
        <v>5.4707249999999998</v>
      </c>
      <c r="M25">
        <v>6.2563610000000001</v>
      </c>
      <c r="N25">
        <v>6.1659420000000003</v>
      </c>
      <c r="O25">
        <v>5.915324</v>
      </c>
      <c r="P25">
        <v>6.539021</v>
      </c>
      <c r="Q25">
        <v>6.5312869999999998</v>
      </c>
      <c r="R25">
        <v>6.8263980000000002</v>
      </c>
      <c r="T25">
        <v>69.52467</v>
      </c>
      <c r="U25">
        <f t="shared" si="0"/>
        <v>5.7937225000000003</v>
      </c>
      <c r="V25" s="15">
        <f t="shared" ref="V25:V47" si="8">(U25-U24)/U24</f>
        <v>0.14294759273134153</v>
      </c>
      <c r="W25" s="14">
        <f>MIN(G24:R24)</f>
        <v>4.447247</v>
      </c>
      <c r="X25">
        <f t="shared" si="1"/>
        <v>5.3395107500000005</v>
      </c>
      <c r="Y25">
        <f t="shared" si="2"/>
        <v>5.7448309999999996</v>
      </c>
      <c r="Z25">
        <f t="shared" si="3"/>
        <v>6.3250925000000002</v>
      </c>
      <c r="AA25">
        <f t="shared" si="4"/>
        <v>6.8263980000000002</v>
      </c>
      <c r="AB25">
        <f t="shared" si="5"/>
        <v>0.64826038266135722</v>
      </c>
      <c r="AC25">
        <f t="shared" si="6"/>
        <v>17.155974649210741</v>
      </c>
      <c r="AD25">
        <f t="shared" si="7"/>
        <v>0.11189013327120123</v>
      </c>
      <c r="AE25">
        <v>15.443650220000004</v>
      </c>
    </row>
    <row r="26" spans="1:31" x14ac:dyDescent="0.3">
      <c r="A26" t="s">
        <v>20</v>
      </c>
      <c r="B26" s="3" t="s">
        <v>6</v>
      </c>
      <c r="C26" s="4">
        <v>4.8318130000000004</v>
      </c>
      <c r="D26">
        <v>25</v>
      </c>
      <c r="F26" s="11" t="s">
        <v>21</v>
      </c>
      <c r="G26">
        <v>6.3499629999999998</v>
      </c>
      <c r="H26">
        <v>6.0819989999999997</v>
      </c>
      <c r="I26">
        <v>6.4925800000000002</v>
      </c>
      <c r="J26">
        <v>6.6757390000000001</v>
      </c>
      <c r="K26">
        <v>6.7142210000000002</v>
      </c>
      <c r="L26">
        <v>7.1204090000000004</v>
      </c>
      <c r="M26">
        <v>7.0192220000000001</v>
      </c>
      <c r="N26">
        <v>7.070703</v>
      </c>
      <c r="O26">
        <v>7.5827150000000003</v>
      </c>
      <c r="P26">
        <v>8.2632820000000002</v>
      </c>
      <c r="Q26">
        <v>7.3175270000000001</v>
      </c>
      <c r="R26">
        <v>8.1127640000000003</v>
      </c>
      <c r="T26">
        <v>84.801124000000002</v>
      </c>
      <c r="U26">
        <f t="shared" si="0"/>
        <v>7.0667603333333338</v>
      </c>
      <c r="V26" s="15">
        <f t="shared" si="8"/>
        <v>0.21972709830913256</v>
      </c>
      <c r="W26">
        <f t="shared" ref="W25:W47" si="9">MIN(G25:R25)</f>
        <v>4.8318130000000004</v>
      </c>
      <c r="X26">
        <f t="shared" si="1"/>
        <v>6.6299492500000001</v>
      </c>
      <c r="Y26">
        <f t="shared" si="2"/>
        <v>7.0449625000000005</v>
      </c>
      <c r="Z26">
        <f t="shared" si="3"/>
        <v>7.3838240000000006</v>
      </c>
      <c r="AA26">
        <f t="shared" si="4"/>
        <v>8.2632820000000002</v>
      </c>
      <c r="AB26">
        <f t="shared" si="5"/>
        <v>0.64229098717005917</v>
      </c>
      <c r="AC26">
        <f t="shared" si="6"/>
        <v>10.700905079338611</v>
      </c>
      <c r="AD26">
        <f t="shared" si="7"/>
        <v>9.0889029325138537E-2</v>
      </c>
      <c r="AE26">
        <v>15.443650220000004</v>
      </c>
    </row>
    <row r="27" spans="1:31" x14ac:dyDescent="0.3">
      <c r="A27" t="s">
        <v>20</v>
      </c>
      <c r="B27" s="3" t="s">
        <v>8</v>
      </c>
      <c r="C27" s="4">
        <v>4.9301139999999997</v>
      </c>
      <c r="D27">
        <v>26</v>
      </c>
      <c r="F27" s="11" t="s">
        <v>22</v>
      </c>
      <c r="G27">
        <v>7.6545230000000002</v>
      </c>
      <c r="H27">
        <v>7.359388</v>
      </c>
      <c r="I27">
        <v>8.5473049999999997</v>
      </c>
      <c r="J27">
        <v>8.0724660000000004</v>
      </c>
      <c r="K27">
        <v>7.7711449999999997</v>
      </c>
      <c r="L27">
        <v>8.5570430000000002</v>
      </c>
      <c r="M27">
        <v>8.9844729999999995</v>
      </c>
      <c r="N27">
        <v>8.6575620000000004</v>
      </c>
      <c r="O27">
        <v>9.1559399999999993</v>
      </c>
      <c r="P27">
        <v>9.3762640000000008</v>
      </c>
      <c r="Q27">
        <v>10.17313</v>
      </c>
      <c r="R27">
        <v>9.5950690000000005</v>
      </c>
      <c r="T27">
        <v>103.904308</v>
      </c>
      <c r="U27">
        <f t="shared" si="0"/>
        <v>8.6586923333333328</v>
      </c>
      <c r="V27" s="15">
        <f t="shared" si="8"/>
        <v>0.22527041033088177</v>
      </c>
      <c r="W27">
        <f t="shared" si="9"/>
        <v>6.0819989999999997</v>
      </c>
      <c r="X27">
        <f t="shared" si="1"/>
        <v>7.99713575</v>
      </c>
      <c r="Y27">
        <f t="shared" si="2"/>
        <v>8.6073024999999994</v>
      </c>
      <c r="Z27">
        <f t="shared" si="3"/>
        <v>9.2110209999999988</v>
      </c>
      <c r="AA27">
        <f t="shared" si="4"/>
        <v>10.17313</v>
      </c>
      <c r="AB27">
        <f t="shared" si="5"/>
        <v>0.81082830466508493</v>
      </c>
      <c r="AC27">
        <f t="shared" si="6"/>
        <v>14.102969542432126</v>
      </c>
      <c r="AD27">
        <f t="shared" si="7"/>
        <v>9.3643274694452702E-2</v>
      </c>
      <c r="AE27">
        <v>15.443650220000004</v>
      </c>
    </row>
    <row r="28" spans="1:31" x14ac:dyDescent="0.3">
      <c r="A28" t="s">
        <v>20</v>
      </c>
      <c r="B28" s="3" t="s">
        <v>9</v>
      </c>
      <c r="C28" s="4">
        <v>5.0459990000000001</v>
      </c>
      <c r="D28">
        <v>27</v>
      </c>
      <c r="F28" s="11" t="s">
        <v>23</v>
      </c>
      <c r="G28">
        <v>8.5429980000000008</v>
      </c>
      <c r="H28">
        <v>8.6818399999999993</v>
      </c>
      <c r="I28">
        <v>9.9665590000000002</v>
      </c>
      <c r="J28">
        <v>9.7138150000000003</v>
      </c>
      <c r="K28">
        <v>9.7912199999999991</v>
      </c>
      <c r="L28">
        <v>9.8204150000000006</v>
      </c>
      <c r="M28">
        <v>9.74512</v>
      </c>
      <c r="N28">
        <v>10.46997</v>
      </c>
      <c r="O28">
        <v>10.453340000000001</v>
      </c>
      <c r="P28">
        <v>10.06837</v>
      </c>
      <c r="Q28">
        <v>11.116759999999999</v>
      </c>
      <c r="R28">
        <v>10.079219999999999</v>
      </c>
      <c r="T28">
        <v>118.44962699999999</v>
      </c>
      <c r="U28">
        <f t="shared" si="0"/>
        <v>9.8708022499999988</v>
      </c>
      <c r="V28" s="15">
        <f t="shared" si="8"/>
        <v>0.13998764132089686</v>
      </c>
      <c r="W28">
        <f t="shared" si="9"/>
        <v>7.359388</v>
      </c>
      <c r="X28">
        <f t="shared" si="1"/>
        <v>9.7372937499999992</v>
      </c>
      <c r="Y28">
        <f t="shared" si="2"/>
        <v>9.8934870000000004</v>
      </c>
      <c r="Z28">
        <f t="shared" si="3"/>
        <v>10.172750000000001</v>
      </c>
      <c r="AA28">
        <f t="shared" si="4"/>
        <v>11.116759999999999</v>
      </c>
      <c r="AB28">
        <f t="shared" si="5"/>
        <v>0.68120064710983208</v>
      </c>
      <c r="AC28">
        <f t="shared" si="6"/>
        <v>4.4014435961759633</v>
      </c>
      <c r="AD28">
        <f t="shared" si="7"/>
        <v>6.9011680090119543E-2</v>
      </c>
      <c r="AE28">
        <v>15.443650220000004</v>
      </c>
    </row>
    <row r="29" spans="1:31" x14ac:dyDescent="0.3">
      <c r="A29" t="s">
        <v>20</v>
      </c>
      <c r="B29" s="3" t="s">
        <v>10</v>
      </c>
      <c r="C29" s="4">
        <v>5.4373480000000001</v>
      </c>
      <c r="D29">
        <v>28</v>
      </c>
      <c r="F29" s="11" t="s">
        <v>24</v>
      </c>
      <c r="G29">
        <v>10.01384</v>
      </c>
      <c r="H29">
        <v>9.3971979999999995</v>
      </c>
      <c r="I29">
        <v>10.43572</v>
      </c>
      <c r="J29">
        <v>10.317920000000001</v>
      </c>
      <c r="K29">
        <v>11.783469999999999</v>
      </c>
      <c r="L29">
        <v>11.15049</v>
      </c>
      <c r="M29">
        <v>10.67182</v>
      </c>
      <c r="N29">
        <v>11.60641</v>
      </c>
      <c r="O29">
        <v>11.36417</v>
      </c>
      <c r="P29">
        <v>12.32057</v>
      </c>
      <c r="Q29">
        <v>12.12914</v>
      </c>
      <c r="R29">
        <v>11.49837</v>
      </c>
      <c r="T29">
        <v>132.68911799999998</v>
      </c>
      <c r="U29">
        <f t="shared" si="0"/>
        <v>11.057426499999998</v>
      </c>
      <c r="V29" s="15">
        <f t="shared" si="8"/>
        <v>0.12021558328756912</v>
      </c>
      <c r="W29">
        <f t="shared" si="9"/>
        <v>8.5429980000000008</v>
      </c>
      <c r="X29">
        <f t="shared" si="1"/>
        <v>10.406269999999999</v>
      </c>
      <c r="Y29">
        <f t="shared" si="2"/>
        <v>11.25733</v>
      </c>
      <c r="Z29">
        <f t="shared" si="3"/>
        <v>11.650675</v>
      </c>
      <c r="AA29">
        <f t="shared" si="4"/>
        <v>12.32057</v>
      </c>
      <c r="AB29">
        <f t="shared" si="5"/>
        <v>0.85621841054025649</v>
      </c>
      <c r="AC29">
        <f t="shared" si="6"/>
        <v>11.054175368404414</v>
      </c>
      <c r="AD29">
        <f t="shared" si="7"/>
        <v>7.7433787196347775E-2</v>
      </c>
      <c r="AE29">
        <v>15.443650220000004</v>
      </c>
    </row>
    <row r="30" spans="1:31" x14ac:dyDescent="0.3">
      <c r="A30" t="s">
        <v>20</v>
      </c>
      <c r="B30" s="3" t="s">
        <v>11</v>
      </c>
      <c r="C30" s="4">
        <v>5.574338</v>
      </c>
      <c r="D30">
        <v>29</v>
      </c>
      <c r="F30" s="11" t="s">
        <v>25</v>
      </c>
      <c r="G30">
        <v>11.38491</v>
      </c>
      <c r="H30">
        <v>11.03097</v>
      </c>
      <c r="I30">
        <v>12.15931</v>
      </c>
      <c r="J30">
        <v>12.083740000000001</v>
      </c>
      <c r="K30">
        <v>12.895440000000001</v>
      </c>
      <c r="L30">
        <v>12.9589</v>
      </c>
      <c r="M30">
        <v>13.22186</v>
      </c>
      <c r="N30">
        <v>13.97662</v>
      </c>
      <c r="O30">
        <v>13.16297</v>
      </c>
      <c r="P30">
        <v>15.614879999999999</v>
      </c>
      <c r="Q30">
        <v>15.620240000000001</v>
      </c>
      <c r="R30">
        <v>13.69422</v>
      </c>
      <c r="T30">
        <v>157.80405999999999</v>
      </c>
      <c r="U30">
        <f t="shared" si="0"/>
        <v>13.150338333333332</v>
      </c>
      <c r="V30" s="15">
        <f t="shared" si="8"/>
        <v>0.18927657654639027</v>
      </c>
      <c r="W30">
        <f t="shared" si="9"/>
        <v>9.3971979999999995</v>
      </c>
      <c r="X30">
        <f t="shared" si="1"/>
        <v>12.1404175</v>
      </c>
      <c r="Y30">
        <f t="shared" si="2"/>
        <v>13.060935000000001</v>
      </c>
      <c r="Z30">
        <f t="shared" si="3"/>
        <v>13.76482</v>
      </c>
      <c r="AA30">
        <f t="shared" si="4"/>
        <v>15.620240000000001</v>
      </c>
      <c r="AB30">
        <f t="shared" si="5"/>
        <v>1.3840777232501122</v>
      </c>
      <c r="AC30">
        <f t="shared" si="6"/>
        <v>12.437107297448463</v>
      </c>
      <c r="AD30">
        <f t="shared" si="7"/>
        <v>0.10525035084015803</v>
      </c>
      <c r="AE30">
        <v>15.443650220000004</v>
      </c>
    </row>
    <row r="31" spans="1:31" x14ac:dyDescent="0.3">
      <c r="A31" t="s">
        <v>20</v>
      </c>
      <c r="B31" s="3" t="s">
        <v>12</v>
      </c>
      <c r="C31" s="4">
        <v>5.4707249999999998</v>
      </c>
      <c r="D31">
        <v>30</v>
      </c>
      <c r="F31" s="11" t="s">
        <v>26</v>
      </c>
      <c r="G31">
        <v>14.88034</v>
      </c>
      <c r="H31">
        <v>15.15171</v>
      </c>
      <c r="I31">
        <v>15.41389</v>
      </c>
      <c r="J31">
        <v>16.326899999999998</v>
      </c>
      <c r="K31">
        <v>17.285720000000001</v>
      </c>
      <c r="L31">
        <v>17.240929999999999</v>
      </c>
      <c r="M31">
        <v>18.879860000000001</v>
      </c>
      <c r="N31">
        <v>16.249110000000002</v>
      </c>
      <c r="O31">
        <v>17.132470000000001</v>
      </c>
      <c r="P31">
        <v>14.90466</v>
      </c>
      <c r="Q31">
        <v>13.73151</v>
      </c>
      <c r="R31">
        <v>13.48418</v>
      </c>
      <c r="T31">
        <v>190.68128000000004</v>
      </c>
      <c r="U31">
        <f t="shared" si="0"/>
        <v>15.89010666666667</v>
      </c>
      <c r="V31" s="15">
        <f t="shared" si="8"/>
        <v>0.20834204138980997</v>
      </c>
      <c r="W31">
        <f t="shared" si="9"/>
        <v>11.03097</v>
      </c>
      <c r="X31">
        <f t="shared" si="1"/>
        <v>14.898579999999999</v>
      </c>
      <c r="Y31">
        <f t="shared" si="2"/>
        <v>15.831500000000002</v>
      </c>
      <c r="Z31">
        <f t="shared" si="3"/>
        <v>17.159585</v>
      </c>
      <c r="AA31">
        <f t="shared" si="4"/>
        <v>18.879860000000001</v>
      </c>
      <c r="AB31">
        <f t="shared" si="5"/>
        <v>1.5216491111418853</v>
      </c>
      <c r="AC31">
        <f t="shared" si="6"/>
        <v>14.281685247765536</v>
      </c>
      <c r="AD31">
        <f t="shared" si="7"/>
        <v>9.5760786447954507E-2</v>
      </c>
      <c r="AE31">
        <v>15.443650220000004</v>
      </c>
    </row>
    <row r="32" spans="1:31" x14ac:dyDescent="0.3">
      <c r="A32" t="s">
        <v>20</v>
      </c>
      <c r="B32" s="3" t="s">
        <v>13</v>
      </c>
      <c r="C32" s="4">
        <v>6.2563610000000001</v>
      </c>
      <c r="D32">
        <v>31</v>
      </c>
      <c r="F32" s="11" t="s">
        <v>27</v>
      </c>
      <c r="G32">
        <v>11.519360000000001</v>
      </c>
      <c r="H32">
        <v>10.74573</v>
      </c>
      <c r="I32">
        <v>11.524850000000001</v>
      </c>
      <c r="J32">
        <v>11.593070000000001</v>
      </c>
      <c r="K32">
        <v>11.27078</v>
      </c>
      <c r="L32">
        <v>12.58967</v>
      </c>
      <c r="M32">
        <v>13.44434</v>
      </c>
      <c r="N32">
        <v>12.92205</v>
      </c>
      <c r="O32">
        <v>15.164540000000001</v>
      </c>
      <c r="P32">
        <v>16.25685</v>
      </c>
      <c r="Q32">
        <v>16.13447</v>
      </c>
      <c r="R32">
        <v>15.8817</v>
      </c>
      <c r="T32">
        <v>159.04740999999999</v>
      </c>
      <c r="U32">
        <f t="shared" si="0"/>
        <v>13.253950833333333</v>
      </c>
      <c r="V32" s="15">
        <f t="shared" si="8"/>
        <v>-0.16589919052357965</v>
      </c>
      <c r="W32">
        <f t="shared" si="9"/>
        <v>13.48418</v>
      </c>
      <c r="X32">
        <f t="shared" si="1"/>
        <v>11.5234775</v>
      </c>
      <c r="Y32">
        <f t="shared" si="2"/>
        <v>12.75586</v>
      </c>
      <c r="Z32">
        <f t="shared" si="3"/>
        <v>15.343830000000001</v>
      </c>
      <c r="AA32">
        <f t="shared" si="4"/>
        <v>16.25685</v>
      </c>
      <c r="AB32">
        <f t="shared" si="5"/>
        <v>1.9882811764874586</v>
      </c>
      <c r="AC32">
        <f t="shared" si="6"/>
        <v>29.949783864043667</v>
      </c>
      <c r="AD32">
        <f t="shared" si="7"/>
        <v>0.15001422605906947</v>
      </c>
      <c r="AE32">
        <v>15.443650220000004</v>
      </c>
    </row>
    <row r="33" spans="1:31" x14ac:dyDescent="0.3">
      <c r="A33" t="s">
        <v>20</v>
      </c>
      <c r="B33" s="3" t="s">
        <v>14</v>
      </c>
      <c r="C33" s="4">
        <v>6.1659420000000003</v>
      </c>
      <c r="D33">
        <v>32</v>
      </c>
      <c r="F33" s="11" t="s">
        <v>28</v>
      </c>
      <c r="G33">
        <v>14.015510000000001</v>
      </c>
      <c r="H33">
        <v>13.53327</v>
      </c>
      <c r="I33">
        <v>16.439</v>
      </c>
      <c r="J33">
        <v>15.87768</v>
      </c>
      <c r="K33">
        <v>14.999499999999999</v>
      </c>
      <c r="L33">
        <v>15.326790000000001</v>
      </c>
      <c r="M33">
        <v>16.426839999999999</v>
      </c>
      <c r="N33">
        <v>15.66982</v>
      </c>
      <c r="O33">
        <v>17.207350000000002</v>
      </c>
      <c r="P33">
        <v>17.286619999999999</v>
      </c>
      <c r="Q33">
        <v>18.87041</v>
      </c>
      <c r="R33">
        <v>18.078600000000002</v>
      </c>
      <c r="T33">
        <v>193.73138999999998</v>
      </c>
      <c r="U33">
        <f t="shared" si="0"/>
        <v>16.144282499999999</v>
      </c>
      <c r="V33" s="15">
        <f t="shared" si="8"/>
        <v>0.21807321477287811</v>
      </c>
      <c r="W33">
        <f t="shared" si="9"/>
        <v>10.74573</v>
      </c>
      <c r="X33">
        <f t="shared" si="1"/>
        <v>15.244967500000001</v>
      </c>
      <c r="Y33">
        <f t="shared" si="2"/>
        <v>16.152259999999998</v>
      </c>
      <c r="Z33">
        <f t="shared" si="3"/>
        <v>17.2271675</v>
      </c>
      <c r="AA33">
        <f t="shared" si="4"/>
        <v>18.87041</v>
      </c>
      <c r="AB33">
        <f t="shared" si="5"/>
        <v>1.5110474045295259</v>
      </c>
      <c r="AC33">
        <f t="shared" si="6"/>
        <v>12.271966895035117</v>
      </c>
      <c r="AD33">
        <f t="shared" si="7"/>
        <v>9.3596442240745356E-2</v>
      </c>
      <c r="AE33">
        <v>15.443650220000004</v>
      </c>
    </row>
    <row r="34" spans="1:31" x14ac:dyDescent="0.3">
      <c r="A34" t="s">
        <v>20</v>
      </c>
      <c r="B34" s="3" t="s">
        <v>15</v>
      </c>
      <c r="C34" s="4">
        <v>5.915324</v>
      </c>
      <c r="D34">
        <v>33</v>
      </c>
      <c r="F34" s="11" t="s">
        <v>29</v>
      </c>
      <c r="G34">
        <v>15.58704</v>
      </c>
      <c r="H34">
        <v>16.682469999999999</v>
      </c>
      <c r="I34">
        <v>18.733889999999999</v>
      </c>
      <c r="J34">
        <v>18.351579999999998</v>
      </c>
      <c r="K34">
        <v>19.152930000000001</v>
      </c>
      <c r="L34">
        <v>19.51793</v>
      </c>
      <c r="M34">
        <v>21.05387</v>
      </c>
      <c r="N34">
        <v>21.552199999999999</v>
      </c>
      <c r="O34">
        <v>20.68394</v>
      </c>
      <c r="P34">
        <v>21.02028</v>
      </c>
      <c r="Q34">
        <v>21.696750000000002</v>
      </c>
      <c r="R34">
        <v>20.259640000000001</v>
      </c>
      <c r="T34">
        <v>234.29251999999997</v>
      </c>
      <c r="U34">
        <f t="shared" si="0"/>
        <v>19.524376666666665</v>
      </c>
      <c r="V34" s="15">
        <f t="shared" si="8"/>
        <v>0.20936787786429445</v>
      </c>
      <c r="W34">
        <f t="shared" si="9"/>
        <v>13.53327</v>
      </c>
      <c r="X34">
        <f t="shared" si="1"/>
        <v>18.638312499999998</v>
      </c>
      <c r="Y34">
        <f t="shared" si="2"/>
        <v>19.888784999999999</v>
      </c>
      <c r="Z34">
        <f t="shared" si="3"/>
        <v>21.028677500000001</v>
      </c>
      <c r="AA34">
        <f t="shared" si="4"/>
        <v>21.696750000000002</v>
      </c>
      <c r="AB34">
        <f t="shared" si="5"/>
        <v>1.8486693009041819</v>
      </c>
      <c r="AC34">
        <f t="shared" si="6"/>
        <v>12.018657751089384</v>
      </c>
      <c r="AD34">
        <f t="shared" si="7"/>
        <v>9.4685189313129525E-2</v>
      </c>
      <c r="AE34">
        <v>15.443650220000004</v>
      </c>
    </row>
    <row r="35" spans="1:31" x14ac:dyDescent="0.3">
      <c r="A35" t="s">
        <v>20</v>
      </c>
      <c r="B35" s="3" t="s">
        <v>16</v>
      </c>
      <c r="C35" s="4">
        <v>6.539021</v>
      </c>
      <c r="D35">
        <v>34</v>
      </c>
      <c r="F35" s="11" t="s">
        <v>30</v>
      </c>
      <c r="G35">
        <v>19.855029999999999</v>
      </c>
      <c r="H35">
        <v>19.204840000000001</v>
      </c>
      <c r="I35">
        <v>21.904209999999999</v>
      </c>
      <c r="J35">
        <v>19.441649999999999</v>
      </c>
      <c r="K35">
        <v>20.674769999999999</v>
      </c>
      <c r="L35">
        <v>19.847090000000001</v>
      </c>
      <c r="M35">
        <v>21.101140000000001</v>
      </c>
      <c r="N35">
        <v>22.624140000000001</v>
      </c>
      <c r="O35">
        <v>20.02495</v>
      </c>
      <c r="P35">
        <v>22.819839999999999</v>
      </c>
      <c r="Q35">
        <v>23.640609999999999</v>
      </c>
      <c r="R35">
        <v>19.239280000000001</v>
      </c>
      <c r="T35">
        <v>250.37755000000001</v>
      </c>
      <c r="U35">
        <f t="shared" si="0"/>
        <v>20.864795833333336</v>
      </c>
      <c r="V35" s="15">
        <f t="shared" si="8"/>
        <v>6.8653621549676649E-2</v>
      </c>
      <c r="W35">
        <f t="shared" si="9"/>
        <v>15.58704</v>
      </c>
      <c r="X35">
        <f t="shared" si="1"/>
        <v>19.745730000000002</v>
      </c>
      <c r="Y35">
        <f t="shared" si="2"/>
        <v>20.34986</v>
      </c>
      <c r="Z35">
        <f t="shared" si="3"/>
        <v>22.0841925</v>
      </c>
      <c r="AA35">
        <f t="shared" si="4"/>
        <v>23.640609999999999</v>
      </c>
      <c r="AB35">
        <f t="shared" si="5"/>
        <v>1.4713592483282154</v>
      </c>
      <c r="AC35">
        <f t="shared" si="6"/>
        <v>11.491295271810218</v>
      </c>
      <c r="AD35">
        <f t="shared" si="7"/>
        <v>7.0518746508776778E-2</v>
      </c>
      <c r="AE35">
        <v>15.443650220000004</v>
      </c>
    </row>
    <row r="36" spans="1:31" x14ac:dyDescent="0.3">
      <c r="A36" t="s">
        <v>20</v>
      </c>
      <c r="B36" s="3" t="s">
        <v>17</v>
      </c>
      <c r="C36" s="4">
        <v>6.5312869999999998</v>
      </c>
      <c r="D36">
        <v>35</v>
      </c>
      <c r="F36" s="11" t="s">
        <v>31</v>
      </c>
      <c r="G36">
        <v>19.840730000000001</v>
      </c>
      <c r="H36">
        <v>18.452259999999999</v>
      </c>
      <c r="I36">
        <v>18.646329999999999</v>
      </c>
      <c r="J36">
        <v>19.28163</v>
      </c>
      <c r="K36">
        <v>19.80031</v>
      </c>
      <c r="L36">
        <v>17.367830000000001</v>
      </c>
      <c r="M36">
        <v>20.09507</v>
      </c>
      <c r="N36">
        <v>19.591349999999998</v>
      </c>
      <c r="O36">
        <v>19.716719999999999</v>
      </c>
      <c r="P36">
        <v>21.020900000000001</v>
      </c>
      <c r="Q36">
        <v>20.310230000000001</v>
      </c>
      <c r="R36">
        <v>18.36749</v>
      </c>
      <c r="T36">
        <v>232.49085000000002</v>
      </c>
      <c r="U36">
        <f t="shared" si="0"/>
        <v>19.374237500000003</v>
      </c>
      <c r="V36" s="15">
        <f t="shared" si="8"/>
        <v>-7.1438912953657341E-2</v>
      </c>
      <c r="W36">
        <f t="shared" si="9"/>
        <v>19.204840000000001</v>
      </c>
      <c r="X36">
        <f t="shared" si="1"/>
        <v>18.5978125</v>
      </c>
      <c r="Y36">
        <f t="shared" si="2"/>
        <v>19.654035</v>
      </c>
      <c r="Z36">
        <f t="shared" si="3"/>
        <v>19.904315</v>
      </c>
      <c r="AA36">
        <f t="shared" si="4"/>
        <v>21.020900000000001</v>
      </c>
      <c r="AB36">
        <f t="shared" si="5"/>
        <v>0.96170177044068594</v>
      </c>
      <c r="AC36">
        <f t="shared" si="6"/>
        <v>6.6475026629391909</v>
      </c>
      <c r="AD36">
        <f t="shared" si="7"/>
        <v>4.9638173912170007E-2</v>
      </c>
      <c r="AE36">
        <v>15.443650220000004</v>
      </c>
    </row>
    <row r="37" spans="1:31" x14ac:dyDescent="0.3">
      <c r="A37" t="s">
        <v>20</v>
      </c>
      <c r="B37" s="3" t="s">
        <v>18</v>
      </c>
      <c r="C37" s="4">
        <v>6.8263980000000002</v>
      </c>
      <c r="D37">
        <v>36</v>
      </c>
      <c r="F37" s="11" t="s">
        <v>32</v>
      </c>
      <c r="G37">
        <v>19.271059999999999</v>
      </c>
      <c r="H37">
        <v>18.066500000000001</v>
      </c>
      <c r="I37">
        <v>17.844470000000001</v>
      </c>
      <c r="J37">
        <v>18.83653</v>
      </c>
      <c r="K37">
        <v>19.60924</v>
      </c>
      <c r="L37">
        <v>19.02272</v>
      </c>
      <c r="M37">
        <v>20.504370000000002</v>
      </c>
      <c r="N37">
        <v>18.780619999999999</v>
      </c>
      <c r="O37">
        <v>20.513739999999999</v>
      </c>
      <c r="P37">
        <v>19.634429999999998</v>
      </c>
      <c r="Q37">
        <v>18.579560000000001</v>
      </c>
      <c r="R37">
        <v>17.398869999999999</v>
      </c>
      <c r="T37">
        <v>228.06211000000002</v>
      </c>
      <c r="U37">
        <f t="shared" si="0"/>
        <v>19.005175833333336</v>
      </c>
      <c r="V37" s="15">
        <f t="shared" si="8"/>
        <v>-1.9049093760034014E-2</v>
      </c>
      <c r="W37">
        <f t="shared" si="9"/>
        <v>17.367830000000001</v>
      </c>
      <c r="X37">
        <f t="shared" si="1"/>
        <v>18.451295000000002</v>
      </c>
      <c r="Y37">
        <f t="shared" si="2"/>
        <v>18.929625000000001</v>
      </c>
      <c r="Z37">
        <f t="shared" si="3"/>
        <v>19.615537499999999</v>
      </c>
      <c r="AA37">
        <f t="shared" si="4"/>
        <v>20.513739999999999</v>
      </c>
      <c r="AB37">
        <f t="shared" si="5"/>
        <v>0.93201349528371735</v>
      </c>
      <c r="AC37">
        <f t="shared" si="6"/>
        <v>6.1503727622707611</v>
      </c>
      <c r="AD37">
        <f t="shared" si="7"/>
        <v>4.9039982763487575E-2</v>
      </c>
      <c r="AE37">
        <v>15.443650220000004</v>
      </c>
    </row>
    <row r="38" spans="1:31" x14ac:dyDescent="0.3">
      <c r="A38" t="s">
        <v>21</v>
      </c>
      <c r="B38" s="3" t="s">
        <v>6</v>
      </c>
      <c r="C38" s="4">
        <v>6.3499629999999998</v>
      </c>
      <c r="D38">
        <v>37</v>
      </c>
      <c r="F38" s="11" t="s">
        <v>33</v>
      </c>
      <c r="G38">
        <v>16.711970000000001</v>
      </c>
      <c r="H38">
        <v>15.538399999999999</v>
      </c>
      <c r="I38">
        <v>16.353819999999999</v>
      </c>
      <c r="J38">
        <v>17.067</v>
      </c>
      <c r="K38">
        <v>16.529990000000002</v>
      </c>
      <c r="L38">
        <v>17.444849999999999</v>
      </c>
      <c r="M38">
        <v>17.819769999999998</v>
      </c>
      <c r="N38">
        <v>15.89893</v>
      </c>
      <c r="O38">
        <v>17.060230000000001</v>
      </c>
      <c r="P38">
        <v>17.489999999999998</v>
      </c>
      <c r="Q38">
        <v>16.90401</v>
      </c>
      <c r="R38">
        <v>15.802490000000001</v>
      </c>
      <c r="T38">
        <v>200.62146000000001</v>
      </c>
      <c r="U38">
        <f t="shared" si="0"/>
        <v>16.718455000000002</v>
      </c>
      <c r="V38" s="15">
        <f t="shared" si="8"/>
        <v>-0.12032095116545226</v>
      </c>
      <c r="W38">
        <f t="shared" si="9"/>
        <v>17.398869999999999</v>
      </c>
      <c r="X38">
        <f t="shared" si="1"/>
        <v>16.240097499999997</v>
      </c>
      <c r="Y38">
        <f t="shared" si="2"/>
        <v>16.80799</v>
      </c>
      <c r="Z38">
        <f t="shared" si="3"/>
        <v>17.161462499999999</v>
      </c>
      <c r="AA38">
        <f t="shared" si="4"/>
        <v>17.819769999999998</v>
      </c>
      <c r="AB38">
        <f t="shared" si="5"/>
        <v>0.68800516243823795</v>
      </c>
      <c r="AC38">
        <f t="shared" si="6"/>
        <v>5.4817084017779729</v>
      </c>
      <c r="AD38">
        <f t="shared" si="7"/>
        <v>4.1152436779489363E-2</v>
      </c>
      <c r="AE38">
        <v>15.443650220000004</v>
      </c>
    </row>
    <row r="39" spans="1:31" x14ac:dyDescent="0.3">
      <c r="A39" t="s">
        <v>21</v>
      </c>
      <c r="B39" s="3" t="s">
        <v>8</v>
      </c>
      <c r="C39" s="4">
        <v>6.0819989999999997</v>
      </c>
      <c r="D39">
        <v>38</v>
      </c>
      <c r="F39" s="11" t="s">
        <v>34</v>
      </c>
      <c r="G39">
        <v>14.10927</v>
      </c>
      <c r="H39">
        <v>14.65401</v>
      </c>
      <c r="I39">
        <v>15.31202</v>
      </c>
      <c r="J39">
        <v>15.21078</v>
      </c>
      <c r="K39">
        <v>14.9963</v>
      </c>
      <c r="L39">
        <v>16.35558</v>
      </c>
      <c r="M39">
        <v>15.69378</v>
      </c>
      <c r="N39">
        <v>16.964490000000001</v>
      </c>
      <c r="O39">
        <v>16.741309999999999</v>
      </c>
      <c r="P39">
        <v>16.5596</v>
      </c>
      <c r="Q39">
        <v>16.942440000000001</v>
      </c>
      <c r="R39">
        <v>15.7347</v>
      </c>
      <c r="T39">
        <v>189.27428</v>
      </c>
      <c r="U39">
        <f t="shared" si="0"/>
        <v>15.772856666666668</v>
      </c>
      <c r="V39" s="15">
        <f t="shared" si="8"/>
        <v>-5.6560150643904267E-2</v>
      </c>
      <c r="W39">
        <f t="shared" si="9"/>
        <v>15.538399999999999</v>
      </c>
      <c r="X39">
        <f t="shared" si="1"/>
        <v>15.157159999999999</v>
      </c>
      <c r="Y39">
        <f t="shared" si="2"/>
        <v>15.71424</v>
      </c>
      <c r="Z39">
        <f t="shared" si="3"/>
        <v>16.605027499999998</v>
      </c>
      <c r="AA39">
        <f t="shared" si="4"/>
        <v>16.964490000000001</v>
      </c>
      <c r="AB39">
        <f t="shared" si="5"/>
        <v>0.90566444162406123</v>
      </c>
      <c r="AC39">
        <f t="shared" si="6"/>
        <v>9.2137290763027622</v>
      </c>
      <c r="AD39">
        <f t="shared" si="7"/>
        <v>5.7419176548914805E-2</v>
      </c>
      <c r="AE39">
        <v>15.443650220000004</v>
      </c>
    </row>
    <row r="40" spans="1:31" x14ac:dyDescent="0.3">
      <c r="A40" t="s">
        <v>21</v>
      </c>
      <c r="B40" s="3" t="s">
        <v>9</v>
      </c>
      <c r="C40" s="4">
        <v>6.4925800000000002</v>
      </c>
      <c r="D40">
        <v>39</v>
      </c>
      <c r="F40" s="11" t="s">
        <v>35</v>
      </c>
      <c r="G40">
        <v>15.993830000000001</v>
      </c>
      <c r="H40">
        <v>14.85041</v>
      </c>
      <c r="I40">
        <v>17.241949999999999</v>
      </c>
      <c r="J40">
        <v>15.26186</v>
      </c>
      <c r="K40">
        <v>19.566410000000001</v>
      </c>
      <c r="L40">
        <v>17.512930000000001</v>
      </c>
      <c r="M40">
        <v>23.452490000000001</v>
      </c>
      <c r="N40">
        <v>20.785599999999999</v>
      </c>
      <c r="O40">
        <v>20.662430000000001</v>
      </c>
      <c r="P40">
        <v>18.642869999999998</v>
      </c>
      <c r="Q40">
        <v>19.121980000000001</v>
      </c>
      <c r="R40">
        <v>18.189229999999998</v>
      </c>
      <c r="T40">
        <v>221.28199000000001</v>
      </c>
      <c r="U40">
        <f t="shared" si="0"/>
        <v>18.440165833333335</v>
      </c>
      <c r="V40" s="15">
        <f t="shared" si="8"/>
        <v>0.16910755122143384</v>
      </c>
      <c r="W40">
        <f t="shared" si="9"/>
        <v>14.10927</v>
      </c>
      <c r="X40">
        <f t="shared" si="1"/>
        <v>16.929919999999999</v>
      </c>
      <c r="Y40">
        <f t="shared" si="2"/>
        <v>18.416049999999998</v>
      </c>
      <c r="Z40">
        <f t="shared" si="3"/>
        <v>19.840415</v>
      </c>
      <c r="AA40">
        <f t="shared" si="4"/>
        <v>23.452490000000001</v>
      </c>
      <c r="AB40">
        <f t="shared" si="5"/>
        <v>2.3921449345948114</v>
      </c>
      <c r="AC40">
        <f t="shared" si="6"/>
        <v>15.804121947974735</v>
      </c>
      <c r="AD40">
        <f t="shared" si="7"/>
        <v>0.12972469750085733</v>
      </c>
      <c r="AE40">
        <v>15.443650220000004</v>
      </c>
    </row>
    <row r="41" spans="1:31" x14ac:dyDescent="0.3">
      <c r="A41" t="s">
        <v>21</v>
      </c>
      <c r="B41" s="3" t="s">
        <v>10</v>
      </c>
      <c r="C41" s="4">
        <v>6.6757390000000001</v>
      </c>
      <c r="D41">
        <v>40</v>
      </c>
      <c r="F41" s="11" t="s">
        <v>36</v>
      </c>
      <c r="G41">
        <v>19.329149999999998</v>
      </c>
      <c r="H41">
        <v>17.90606</v>
      </c>
      <c r="I41">
        <v>18.449960000000001</v>
      </c>
      <c r="J41">
        <v>18.00103</v>
      </c>
      <c r="K41">
        <v>19.735880000000002</v>
      </c>
      <c r="L41">
        <v>19.204989999999999</v>
      </c>
      <c r="M41">
        <v>18.64649</v>
      </c>
      <c r="N41">
        <v>19.60106</v>
      </c>
      <c r="O41">
        <v>18.024429999999999</v>
      </c>
      <c r="P41">
        <v>20.562660000000001</v>
      </c>
      <c r="Q41">
        <v>20.77148</v>
      </c>
      <c r="R41">
        <v>16.801639999999999</v>
      </c>
      <c r="T41">
        <v>227.03482999999994</v>
      </c>
      <c r="U41">
        <f t="shared" si="0"/>
        <v>18.919569166666662</v>
      </c>
      <c r="V41" s="15">
        <f t="shared" si="8"/>
        <v>2.5997777767634504E-2</v>
      </c>
      <c r="W41">
        <f t="shared" si="9"/>
        <v>14.85041</v>
      </c>
      <c r="X41">
        <f t="shared" si="1"/>
        <v>18.01858</v>
      </c>
      <c r="Y41">
        <f t="shared" si="2"/>
        <v>18.925739999999998</v>
      </c>
      <c r="Z41">
        <f t="shared" si="3"/>
        <v>19.634765000000002</v>
      </c>
      <c r="AA41">
        <f t="shared" si="4"/>
        <v>20.77148</v>
      </c>
      <c r="AB41">
        <f t="shared" si="5"/>
        <v>1.1166263915582089</v>
      </c>
      <c r="AC41">
        <f t="shared" si="6"/>
        <v>8.5396132462984369</v>
      </c>
      <c r="AD41">
        <f t="shared" si="7"/>
        <v>5.9019652177150571E-2</v>
      </c>
      <c r="AE41">
        <v>15.443650220000004</v>
      </c>
    </row>
    <row r="42" spans="1:31" x14ac:dyDescent="0.3">
      <c r="A42" t="s">
        <v>21</v>
      </c>
      <c r="B42" s="3" t="s">
        <v>11</v>
      </c>
      <c r="C42" s="4">
        <v>6.7142210000000002</v>
      </c>
      <c r="D42">
        <v>41</v>
      </c>
      <c r="F42" s="11" t="s">
        <v>37</v>
      </c>
      <c r="G42">
        <v>18.5867</v>
      </c>
      <c r="H42">
        <v>16.67962</v>
      </c>
      <c r="I42">
        <v>17.00919</v>
      </c>
      <c r="J42">
        <v>17.709949999999999</v>
      </c>
      <c r="K42">
        <v>18.562239999999999</v>
      </c>
      <c r="L42">
        <v>16.42464</v>
      </c>
      <c r="M42">
        <v>18.40925</v>
      </c>
      <c r="N42">
        <v>17.533000000000001</v>
      </c>
      <c r="O42">
        <v>17.715579999999999</v>
      </c>
      <c r="P42">
        <v>19.483979999999999</v>
      </c>
      <c r="Q42">
        <v>17.714369999999999</v>
      </c>
      <c r="R42">
        <v>17.893190000000001</v>
      </c>
      <c r="T42">
        <v>213.72170999999997</v>
      </c>
      <c r="U42">
        <f t="shared" si="0"/>
        <v>17.810142499999998</v>
      </c>
      <c r="V42" s="15">
        <f t="shared" si="8"/>
        <v>-5.863910836940734E-2</v>
      </c>
      <c r="W42">
        <f t="shared" si="9"/>
        <v>16.801639999999999</v>
      </c>
      <c r="X42">
        <f t="shared" si="1"/>
        <v>17.402047500000002</v>
      </c>
      <c r="Y42">
        <f t="shared" si="2"/>
        <v>17.714974999999999</v>
      </c>
      <c r="Z42">
        <f t="shared" si="3"/>
        <v>18.447497500000001</v>
      </c>
      <c r="AA42">
        <f t="shared" si="4"/>
        <v>19.483979999999999</v>
      </c>
      <c r="AB42">
        <f t="shared" si="5"/>
        <v>0.83068420638375939</v>
      </c>
      <c r="AC42">
        <f t="shared" si="6"/>
        <v>5.9015042358230758</v>
      </c>
      <c r="AD42">
        <f t="shared" si="7"/>
        <v>4.6641075801822446E-2</v>
      </c>
      <c r="AE42">
        <v>15.443650220000004</v>
      </c>
    </row>
    <row r="43" spans="1:31" x14ac:dyDescent="0.3">
      <c r="A43" t="s">
        <v>21</v>
      </c>
      <c r="B43" s="3" t="s">
        <v>12</v>
      </c>
      <c r="C43" s="4">
        <v>7.1204090000000004</v>
      </c>
      <c r="D43">
        <v>42</v>
      </c>
      <c r="F43" s="11" t="s">
        <v>38</v>
      </c>
      <c r="G43">
        <v>17.261749999999999</v>
      </c>
      <c r="H43">
        <v>14.296110000000001</v>
      </c>
      <c r="I43">
        <v>14.94666</v>
      </c>
      <c r="J43">
        <v>15.04491</v>
      </c>
      <c r="K43">
        <v>14.348610000000001</v>
      </c>
      <c r="L43">
        <v>16.027719999999999</v>
      </c>
      <c r="M43">
        <v>18.09994</v>
      </c>
      <c r="N43">
        <v>17.250779999999999</v>
      </c>
      <c r="O43">
        <v>17.121189999999999</v>
      </c>
      <c r="P43">
        <v>18.468340000000001</v>
      </c>
      <c r="Q43">
        <v>20.695959999999999</v>
      </c>
      <c r="R43">
        <v>19.574950000000001</v>
      </c>
      <c r="T43">
        <v>203.13692000000003</v>
      </c>
      <c r="U43">
        <f t="shared" si="0"/>
        <v>16.928076666666669</v>
      </c>
      <c r="V43" s="15">
        <f t="shared" si="8"/>
        <v>-4.9526040194980393E-2</v>
      </c>
      <c r="W43">
        <f t="shared" si="9"/>
        <v>16.42464</v>
      </c>
      <c r="X43">
        <f t="shared" si="1"/>
        <v>15.0203475</v>
      </c>
      <c r="Y43">
        <f t="shared" si="2"/>
        <v>17.185984999999999</v>
      </c>
      <c r="Z43">
        <f t="shared" si="3"/>
        <v>18.192039999999999</v>
      </c>
      <c r="AA43">
        <f t="shared" si="4"/>
        <v>20.695959999999999</v>
      </c>
      <c r="AB43">
        <f t="shared" si="5"/>
        <v>1.9804291160853984</v>
      </c>
      <c r="AC43">
        <f t="shared" si="6"/>
        <v>18.45511037045592</v>
      </c>
      <c r="AD43">
        <f t="shared" si="7"/>
        <v>0.11699079317056091</v>
      </c>
      <c r="AE43">
        <v>15.443650220000004</v>
      </c>
    </row>
    <row r="44" spans="1:31" x14ac:dyDescent="0.3">
      <c r="A44" t="s">
        <v>21</v>
      </c>
      <c r="B44" s="3" t="s">
        <v>13</v>
      </c>
      <c r="C44" s="4">
        <v>7.0192220000000001</v>
      </c>
      <c r="D44">
        <v>43</v>
      </c>
      <c r="F44" s="11" t="s">
        <v>39</v>
      </c>
      <c r="G44">
        <v>18.09431</v>
      </c>
      <c r="H44">
        <v>18.722349999999999</v>
      </c>
      <c r="I44">
        <v>21.328949999999999</v>
      </c>
      <c r="J44">
        <v>19.80613</v>
      </c>
      <c r="K44">
        <v>20.12041</v>
      </c>
      <c r="L44">
        <v>21.465260000000001</v>
      </c>
      <c r="M44">
        <v>20.04731</v>
      </c>
      <c r="N44">
        <v>20.138500000000001</v>
      </c>
      <c r="O44">
        <v>20.62839</v>
      </c>
      <c r="P44">
        <v>20.631789999999999</v>
      </c>
      <c r="Q44">
        <v>23.541869999999999</v>
      </c>
      <c r="R44">
        <v>23.17764</v>
      </c>
      <c r="T44">
        <v>247.70290999999997</v>
      </c>
      <c r="U44">
        <f t="shared" si="0"/>
        <v>20.641909166666665</v>
      </c>
      <c r="V44" s="15">
        <f t="shared" si="8"/>
        <v>0.21938892250606112</v>
      </c>
      <c r="W44">
        <f t="shared" si="9"/>
        <v>14.296110000000001</v>
      </c>
      <c r="X44">
        <f t="shared" si="1"/>
        <v>19.987015</v>
      </c>
      <c r="Y44">
        <f t="shared" si="2"/>
        <v>20.383445000000002</v>
      </c>
      <c r="Z44">
        <f t="shared" si="3"/>
        <v>21.363027500000001</v>
      </c>
      <c r="AA44">
        <f t="shared" si="4"/>
        <v>23.541869999999999</v>
      </c>
      <c r="AB44">
        <f t="shared" si="5"/>
        <v>1.5204809168892277</v>
      </c>
      <c r="AC44">
        <f t="shared" si="6"/>
        <v>6.7506375884940031</v>
      </c>
      <c r="AD44">
        <f t="shared" si="7"/>
        <v>7.3659897668019864E-2</v>
      </c>
      <c r="AE44">
        <v>15.443650220000004</v>
      </c>
    </row>
    <row r="45" spans="1:31" x14ac:dyDescent="0.3">
      <c r="A45" t="s">
        <v>21</v>
      </c>
      <c r="B45" s="3" t="s">
        <v>14</v>
      </c>
      <c r="C45" s="4">
        <v>7.070703</v>
      </c>
      <c r="D45">
        <v>44</v>
      </c>
      <c r="F45" s="11" t="s">
        <v>40</v>
      </c>
      <c r="G45">
        <v>21.11158</v>
      </c>
      <c r="H45">
        <v>22.688960000000002</v>
      </c>
      <c r="I45">
        <v>26.041060000000002</v>
      </c>
      <c r="J45">
        <v>22.7041</v>
      </c>
      <c r="K45">
        <v>24.70571</v>
      </c>
      <c r="L45">
        <v>25.340990000000001</v>
      </c>
      <c r="M45">
        <v>23.445810000000002</v>
      </c>
      <c r="N45">
        <v>26.81906</v>
      </c>
      <c r="O45">
        <v>24.865749999999998</v>
      </c>
      <c r="P45">
        <v>23.878990000000002</v>
      </c>
      <c r="Q45">
        <v>24.48875</v>
      </c>
      <c r="R45">
        <v>23.058959999999999</v>
      </c>
      <c r="T45">
        <v>289.14972</v>
      </c>
      <c r="U45">
        <f t="shared" si="0"/>
        <v>24.09581</v>
      </c>
      <c r="V45" s="15">
        <f t="shared" si="8"/>
        <v>0.16732467939113041</v>
      </c>
      <c r="W45">
        <f t="shared" si="9"/>
        <v>18.09431</v>
      </c>
      <c r="X45">
        <f t="shared" si="1"/>
        <v>22.970244999999998</v>
      </c>
      <c r="Y45">
        <f t="shared" si="2"/>
        <v>24.183869999999999</v>
      </c>
      <c r="Z45">
        <f t="shared" si="3"/>
        <v>24.984559999999998</v>
      </c>
      <c r="AA45" s="14">
        <f t="shared" si="4"/>
        <v>26.81906</v>
      </c>
      <c r="AB45">
        <f t="shared" si="5"/>
        <v>1.5339499662907305</v>
      </c>
      <c r="AC45">
        <f t="shared" si="6"/>
        <v>8.3291673334334</v>
      </c>
      <c r="AD45">
        <f t="shared" si="7"/>
        <v>6.3660444130773375E-2</v>
      </c>
      <c r="AE45">
        <v>15.443650220000004</v>
      </c>
    </row>
    <row r="46" spans="1:31" x14ac:dyDescent="0.3">
      <c r="A46" t="s">
        <v>21</v>
      </c>
      <c r="B46" s="3" t="s">
        <v>15</v>
      </c>
      <c r="C46" s="4">
        <v>7.5827150000000003</v>
      </c>
      <c r="D46">
        <v>45</v>
      </c>
      <c r="F46" s="11" t="s">
        <v>41</v>
      </c>
      <c r="G46">
        <v>24.732710000000001</v>
      </c>
      <c r="H46">
        <v>20.871870000000001</v>
      </c>
      <c r="I46">
        <v>23.19378</v>
      </c>
      <c r="J46">
        <v>20.529910000000001</v>
      </c>
      <c r="K46">
        <v>24.367010000000001</v>
      </c>
      <c r="L46">
        <v>22.183499999999999</v>
      </c>
      <c r="M46">
        <v>22.96828</v>
      </c>
      <c r="N46">
        <v>23.579519999999999</v>
      </c>
      <c r="O46">
        <v>23.606089999999998</v>
      </c>
      <c r="P46">
        <v>24.17409</v>
      </c>
      <c r="Q46">
        <v>22.936640000000001</v>
      </c>
      <c r="R46">
        <v>21.711079999999999</v>
      </c>
      <c r="T46">
        <v>274.85448000000002</v>
      </c>
      <c r="U46">
        <f t="shared" si="0"/>
        <v>22.904540000000001</v>
      </c>
      <c r="V46" s="15">
        <f t="shared" si="8"/>
        <v>-4.9438885847788445E-2</v>
      </c>
      <c r="W46">
        <f t="shared" si="9"/>
        <v>21.11158</v>
      </c>
      <c r="X46">
        <f t="shared" si="1"/>
        <v>22.065394999999999</v>
      </c>
      <c r="Y46">
        <f t="shared" si="2"/>
        <v>23.081029999999998</v>
      </c>
      <c r="Z46">
        <f t="shared" si="3"/>
        <v>23.748089999999998</v>
      </c>
      <c r="AA46">
        <f t="shared" si="4"/>
        <v>24.732710000000001</v>
      </c>
      <c r="AB46">
        <f t="shared" si="5"/>
        <v>1.2859550617277933</v>
      </c>
      <c r="AC46">
        <f t="shared" si="6"/>
        <v>7.2903808885478636</v>
      </c>
      <c r="AD46">
        <f t="shared" si="7"/>
        <v>5.6144112116104199E-2</v>
      </c>
      <c r="AE46">
        <v>15.443650220000004</v>
      </c>
    </row>
    <row r="47" spans="1:31" x14ac:dyDescent="0.3">
      <c r="A47" t="s">
        <v>21</v>
      </c>
      <c r="B47" s="3" t="s">
        <v>16</v>
      </c>
      <c r="C47" s="4">
        <v>8.2632820000000002</v>
      </c>
      <c r="D47">
        <v>46</v>
      </c>
      <c r="F47" s="11" t="s">
        <v>42</v>
      </c>
      <c r="G47">
        <v>22.913599999999999</v>
      </c>
      <c r="H47">
        <v>23.06568</v>
      </c>
      <c r="I47">
        <v>22.88401</v>
      </c>
      <c r="J47">
        <v>22.685099999999998</v>
      </c>
      <c r="K47">
        <v>24.958079999999999</v>
      </c>
      <c r="L47">
        <v>22.601939999999999</v>
      </c>
      <c r="M47">
        <v>25.257090000000002</v>
      </c>
      <c r="N47">
        <v>23.587319999999998</v>
      </c>
      <c r="O47">
        <v>23.497260000000001</v>
      </c>
      <c r="T47">
        <v>211.45008000000001</v>
      </c>
      <c r="U47">
        <f t="shared" si="0"/>
        <v>23.494453333333336</v>
      </c>
      <c r="V47" s="15">
        <f t="shared" si="8"/>
        <v>2.5755301496268219E-2</v>
      </c>
      <c r="W47">
        <f t="shared" si="9"/>
        <v>20.529910000000001</v>
      </c>
      <c r="X47">
        <f t="shared" si="1"/>
        <v>22.88401</v>
      </c>
      <c r="Y47">
        <f t="shared" si="2"/>
        <v>23.06568</v>
      </c>
      <c r="Z47">
        <f t="shared" si="3"/>
        <v>23.587319999999998</v>
      </c>
      <c r="AA47">
        <f t="shared" si="4"/>
        <v>25.257090000000002</v>
      </c>
      <c r="AB47">
        <f t="shared" si="5"/>
        <v>0.91913209248967331</v>
      </c>
      <c r="AC47">
        <f t="shared" si="6"/>
        <v>3.0491622184995122</v>
      </c>
      <c r="AD47">
        <f t="shared" si="7"/>
        <v>3.912123765764032E-2</v>
      </c>
      <c r="AE47">
        <v>15.443650220000004</v>
      </c>
    </row>
    <row r="48" spans="1:31" x14ac:dyDescent="0.3">
      <c r="A48" t="s">
        <v>21</v>
      </c>
      <c r="B48" s="3" t="s">
        <v>17</v>
      </c>
      <c r="C48" s="4">
        <v>7.3175270000000001</v>
      </c>
      <c r="D48">
        <v>47</v>
      </c>
      <c r="F48" s="11" t="s">
        <v>49</v>
      </c>
    </row>
    <row r="49" spans="1:20" x14ac:dyDescent="0.3">
      <c r="A49" t="s">
        <v>21</v>
      </c>
      <c r="B49" s="3" t="s">
        <v>18</v>
      </c>
      <c r="C49" s="4">
        <v>8.1127640000000003</v>
      </c>
      <c r="D49">
        <v>48</v>
      </c>
      <c r="F49" s="11" t="s">
        <v>50</v>
      </c>
      <c r="G49">
        <v>363.05498</v>
      </c>
      <c r="H49">
        <v>348.47609599999998</v>
      </c>
      <c r="I49">
        <v>376.78909600000009</v>
      </c>
      <c r="J49">
        <v>365.59390100000002</v>
      </c>
      <c r="K49">
        <v>386.38982099999993</v>
      </c>
      <c r="L49">
        <v>381.684169</v>
      </c>
      <c r="M49">
        <v>401.933243</v>
      </c>
      <c r="N49">
        <v>399.27149200000002</v>
      </c>
      <c r="O49">
        <v>398.34335100000004</v>
      </c>
      <c r="P49">
        <v>386.71953200000002</v>
      </c>
      <c r="Q49">
        <v>390.13561299999998</v>
      </c>
      <c r="R49">
        <v>364.22041200000001</v>
      </c>
      <c r="T49">
        <v>4562.6117059999988</v>
      </c>
    </row>
    <row r="50" spans="1:20" x14ac:dyDescent="0.3">
      <c r="A50" t="s">
        <v>22</v>
      </c>
      <c r="B50" s="3" t="s">
        <v>6</v>
      </c>
      <c r="C50" s="4">
        <v>7.6545230000000002</v>
      </c>
      <c r="D50">
        <v>49</v>
      </c>
    </row>
    <row r="51" spans="1:20" x14ac:dyDescent="0.3">
      <c r="A51" t="s">
        <v>22</v>
      </c>
      <c r="B51" s="3" t="s">
        <v>8</v>
      </c>
      <c r="C51" s="4">
        <v>7.359388</v>
      </c>
      <c r="D51">
        <v>50</v>
      </c>
      <c r="J51" t="s">
        <v>64</v>
      </c>
      <c r="M51" s="16">
        <f>AVERAGE(U23:U47)</f>
        <v>15.443650220000004</v>
      </c>
    </row>
    <row r="52" spans="1:20" x14ac:dyDescent="0.3">
      <c r="A52" t="s">
        <v>22</v>
      </c>
      <c r="B52" s="3" t="s">
        <v>9</v>
      </c>
      <c r="C52" s="4">
        <v>8.5473049999999997</v>
      </c>
      <c r="D52">
        <v>51</v>
      </c>
      <c r="J52" t="s">
        <v>62</v>
      </c>
      <c r="M52" s="16">
        <f>STDEVP(U23:U47)</f>
        <v>5.6611581675616272</v>
      </c>
    </row>
    <row r="53" spans="1:20" x14ac:dyDescent="0.3">
      <c r="A53" t="s">
        <v>22</v>
      </c>
      <c r="B53" s="3" t="s">
        <v>10</v>
      </c>
      <c r="C53" s="4">
        <v>8.0724660000000004</v>
      </c>
      <c r="D53">
        <v>52</v>
      </c>
      <c r="J53" t="s">
        <v>63</v>
      </c>
      <c r="M53" s="16">
        <f>M52/M51</f>
        <v>0.36656866005876332</v>
      </c>
    </row>
    <row r="54" spans="1:20" x14ac:dyDescent="0.3">
      <c r="A54" t="s">
        <v>22</v>
      </c>
      <c r="B54" s="3" t="s">
        <v>11</v>
      </c>
      <c r="C54" s="4">
        <v>7.7711449999999997</v>
      </c>
      <c r="D54">
        <v>53</v>
      </c>
      <c r="J54" t="s">
        <v>65</v>
      </c>
    </row>
    <row r="55" spans="1:20" x14ac:dyDescent="0.3">
      <c r="A55" t="s">
        <v>22</v>
      </c>
      <c r="B55" s="3" t="s">
        <v>12</v>
      </c>
      <c r="C55" s="4">
        <v>8.5570430000000002</v>
      </c>
      <c r="D55">
        <v>54</v>
      </c>
      <c r="F55" t="s">
        <v>97</v>
      </c>
    </row>
    <row r="56" spans="1:20" x14ac:dyDescent="0.3">
      <c r="A56" t="s">
        <v>22</v>
      </c>
      <c r="B56" s="3" t="s">
        <v>13</v>
      </c>
      <c r="C56" s="4">
        <v>8.9844729999999995</v>
      </c>
      <c r="D56">
        <v>55</v>
      </c>
      <c r="J56" t="s">
        <v>96</v>
      </c>
      <c r="N56" s="16">
        <f>(U47-U23)/U23</f>
        <v>3.1645733391058299</v>
      </c>
    </row>
    <row r="57" spans="1:20" x14ac:dyDescent="0.3">
      <c r="A57" t="s">
        <v>22</v>
      </c>
      <c r="B57" s="3" t="s">
        <v>14</v>
      </c>
      <c r="C57" s="4">
        <v>8.6575620000000004</v>
      </c>
      <c r="D57">
        <v>56</v>
      </c>
      <c r="J57" t="s">
        <v>66</v>
      </c>
    </row>
    <row r="58" spans="1:20" x14ac:dyDescent="0.3">
      <c r="A58" t="s">
        <v>22</v>
      </c>
      <c r="B58" s="3" t="s">
        <v>15</v>
      </c>
      <c r="C58" s="4">
        <v>9.1559399999999993</v>
      </c>
      <c r="D58">
        <v>57</v>
      </c>
    </row>
    <row r="59" spans="1:20" x14ac:dyDescent="0.3">
      <c r="A59" t="s">
        <v>22</v>
      </c>
      <c r="B59" s="3" t="s">
        <v>16</v>
      </c>
      <c r="C59" s="4">
        <v>9.3762640000000008</v>
      </c>
      <c r="D59">
        <v>58</v>
      </c>
    </row>
    <row r="60" spans="1:20" x14ac:dyDescent="0.3">
      <c r="A60" t="s">
        <v>22</v>
      </c>
      <c r="B60" s="3" t="s">
        <v>17</v>
      </c>
      <c r="C60" s="4">
        <v>10.17313</v>
      </c>
      <c r="D60">
        <v>59</v>
      </c>
    </row>
    <row r="61" spans="1:20" x14ac:dyDescent="0.3">
      <c r="A61" t="s">
        <v>22</v>
      </c>
      <c r="B61" s="3" t="s">
        <v>18</v>
      </c>
      <c r="C61" s="4">
        <v>9.5950690000000005</v>
      </c>
      <c r="D61">
        <v>60</v>
      </c>
    </row>
    <row r="62" spans="1:20" x14ac:dyDescent="0.3">
      <c r="A62" t="s">
        <v>23</v>
      </c>
      <c r="B62" s="3" t="s">
        <v>6</v>
      </c>
      <c r="C62" s="4">
        <v>8.5429980000000008</v>
      </c>
      <c r="D62">
        <v>61</v>
      </c>
    </row>
    <row r="63" spans="1:20" x14ac:dyDescent="0.3">
      <c r="A63" t="s">
        <v>23</v>
      </c>
      <c r="B63" s="3" t="s">
        <v>8</v>
      </c>
      <c r="C63" s="4">
        <v>8.6818399999999993</v>
      </c>
      <c r="D63">
        <v>62</v>
      </c>
    </row>
    <row r="64" spans="1:20" x14ac:dyDescent="0.3">
      <c r="A64" t="s">
        <v>23</v>
      </c>
      <c r="B64" s="3" t="s">
        <v>9</v>
      </c>
      <c r="C64" s="4">
        <v>9.9665590000000002</v>
      </c>
      <c r="D64">
        <v>63</v>
      </c>
    </row>
    <row r="65" spans="1:20" x14ac:dyDescent="0.3">
      <c r="A65" t="s">
        <v>23</v>
      </c>
      <c r="B65" s="3" t="s">
        <v>10</v>
      </c>
      <c r="C65" s="4">
        <v>9.7138150000000003</v>
      </c>
      <c r="D65">
        <v>64</v>
      </c>
    </row>
    <row r="66" spans="1:20" x14ac:dyDescent="0.3">
      <c r="A66" t="s">
        <v>23</v>
      </c>
      <c r="B66" s="3" t="s">
        <v>11</v>
      </c>
      <c r="C66" s="4">
        <v>9.7912199999999991</v>
      </c>
      <c r="D66">
        <v>65</v>
      </c>
    </row>
    <row r="67" spans="1:20" x14ac:dyDescent="0.3">
      <c r="A67" t="s">
        <v>23</v>
      </c>
      <c r="B67" s="3" t="s">
        <v>12</v>
      </c>
      <c r="C67" s="4">
        <v>9.8204150000000006</v>
      </c>
      <c r="D67">
        <v>66</v>
      </c>
    </row>
    <row r="68" spans="1:20" x14ac:dyDescent="0.3">
      <c r="A68" t="s">
        <v>23</v>
      </c>
      <c r="B68" s="3" t="s">
        <v>13</v>
      </c>
      <c r="C68" s="4">
        <v>9.74512</v>
      </c>
      <c r="D68">
        <v>67</v>
      </c>
    </row>
    <row r="69" spans="1:20" x14ac:dyDescent="0.3">
      <c r="A69" t="s">
        <v>23</v>
      </c>
      <c r="B69" s="3" t="s">
        <v>14</v>
      </c>
      <c r="C69" s="4">
        <v>10.46997</v>
      </c>
      <c r="D69">
        <v>68</v>
      </c>
    </row>
    <row r="70" spans="1:20" x14ac:dyDescent="0.3">
      <c r="A70" t="s">
        <v>23</v>
      </c>
      <c r="B70" s="3" t="s">
        <v>15</v>
      </c>
      <c r="C70" s="4">
        <v>10.453340000000001</v>
      </c>
      <c r="D70">
        <v>69</v>
      </c>
    </row>
    <row r="71" spans="1:20" x14ac:dyDescent="0.3">
      <c r="A71" t="s">
        <v>23</v>
      </c>
      <c r="B71" s="3" t="s">
        <v>16</v>
      </c>
      <c r="C71" s="4">
        <v>10.06837</v>
      </c>
      <c r="D71">
        <v>70</v>
      </c>
    </row>
    <row r="72" spans="1:20" x14ac:dyDescent="0.3">
      <c r="A72" t="s">
        <v>23</v>
      </c>
      <c r="B72" s="3" t="s">
        <v>17</v>
      </c>
      <c r="C72" s="4">
        <v>11.116759999999999</v>
      </c>
      <c r="D72">
        <v>71</v>
      </c>
    </row>
    <row r="73" spans="1:20" x14ac:dyDescent="0.3">
      <c r="A73" t="s">
        <v>23</v>
      </c>
      <c r="B73" s="3" t="s">
        <v>18</v>
      </c>
      <c r="C73" s="4">
        <v>10.079219999999999</v>
      </c>
      <c r="D73">
        <v>72</v>
      </c>
    </row>
    <row r="74" spans="1:20" x14ac:dyDescent="0.3">
      <c r="A74" t="s">
        <v>24</v>
      </c>
      <c r="B74" s="3" t="s">
        <v>6</v>
      </c>
      <c r="C74" s="4">
        <v>10.01384</v>
      </c>
      <c r="D74">
        <v>73</v>
      </c>
    </row>
    <row r="75" spans="1:20" x14ac:dyDescent="0.3">
      <c r="A75" t="s">
        <v>24</v>
      </c>
      <c r="B75" s="3" t="s">
        <v>8</v>
      </c>
      <c r="C75" s="4">
        <v>9.3971979999999995</v>
      </c>
      <c r="D75">
        <v>74</v>
      </c>
    </row>
    <row r="76" spans="1:20" x14ac:dyDescent="0.3">
      <c r="A76" t="s">
        <v>24</v>
      </c>
      <c r="B76" s="3" t="s">
        <v>9</v>
      </c>
      <c r="C76" s="4">
        <v>10.43572</v>
      </c>
      <c r="D76">
        <v>75</v>
      </c>
    </row>
    <row r="77" spans="1:20" x14ac:dyDescent="0.3">
      <c r="A77" t="s">
        <v>24</v>
      </c>
      <c r="B77" s="3" t="s">
        <v>10</v>
      </c>
      <c r="C77" s="4">
        <v>10.317920000000001</v>
      </c>
      <c r="D77">
        <v>76</v>
      </c>
    </row>
    <row r="78" spans="1:20" x14ac:dyDescent="0.3">
      <c r="A78" t="s">
        <v>24</v>
      </c>
      <c r="B78" s="3" t="s">
        <v>11</v>
      </c>
      <c r="C78" s="4">
        <v>11.783469999999999</v>
      </c>
      <c r="D78">
        <v>77</v>
      </c>
    </row>
    <row r="79" spans="1:20" x14ac:dyDescent="0.3">
      <c r="A79" t="s">
        <v>24</v>
      </c>
      <c r="B79" s="3" t="s">
        <v>12</v>
      </c>
      <c r="C79" s="4">
        <v>11.15049</v>
      </c>
      <c r="D79">
        <v>78</v>
      </c>
    </row>
    <row r="80" spans="1:20" x14ac:dyDescent="0.3">
      <c r="A80" t="s">
        <v>24</v>
      </c>
      <c r="B80" s="3" t="s">
        <v>13</v>
      </c>
      <c r="C80" s="4">
        <v>10.67182</v>
      </c>
      <c r="D80">
        <v>79</v>
      </c>
      <c r="F80" s="83"/>
      <c r="G80" s="83"/>
      <c r="H80" s="83"/>
      <c r="I80" s="83"/>
      <c r="J80" s="83"/>
      <c r="K80" s="83"/>
      <c r="L80" s="83"/>
      <c r="M80" s="83"/>
      <c r="N80" s="83"/>
      <c r="O80" s="83"/>
      <c r="P80" s="83"/>
      <c r="Q80" s="83"/>
      <c r="R80" s="83"/>
      <c r="S80" s="83"/>
      <c r="T80" s="83"/>
    </row>
    <row r="81" spans="1:20" x14ac:dyDescent="0.3">
      <c r="A81" t="s">
        <v>24</v>
      </c>
      <c r="B81" s="3" t="s">
        <v>14</v>
      </c>
      <c r="C81" s="4">
        <v>11.60641</v>
      </c>
      <c r="D81">
        <v>80</v>
      </c>
      <c r="F81" s="83"/>
      <c r="G81" s="83"/>
      <c r="H81" s="83"/>
      <c r="I81" s="83"/>
      <c r="J81" s="83"/>
      <c r="K81" s="83"/>
      <c r="L81" s="83"/>
      <c r="M81" s="83"/>
      <c r="N81" s="83"/>
      <c r="O81" s="83"/>
      <c r="P81" s="83"/>
      <c r="Q81" s="83"/>
      <c r="R81" s="83"/>
      <c r="S81" s="83"/>
      <c r="T81" s="83"/>
    </row>
    <row r="82" spans="1:20" x14ac:dyDescent="0.3">
      <c r="A82" t="s">
        <v>24</v>
      </c>
      <c r="B82" s="3" t="s">
        <v>15</v>
      </c>
      <c r="C82" s="4">
        <v>11.36417</v>
      </c>
      <c r="D82">
        <v>81</v>
      </c>
      <c r="F82" s="83"/>
      <c r="G82" s="83"/>
      <c r="H82" s="83"/>
      <c r="I82" s="83"/>
      <c r="J82" s="83"/>
      <c r="K82" s="83"/>
      <c r="L82" s="83"/>
      <c r="M82" s="83"/>
      <c r="N82" s="83"/>
      <c r="O82" s="83"/>
      <c r="P82" s="83"/>
      <c r="Q82" s="83"/>
      <c r="R82" s="83"/>
      <c r="S82" s="83"/>
      <c r="T82" s="83"/>
    </row>
    <row r="83" spans="1:20" x14ac:dyDescent="0.3">
      <c r="A83" t="s">
        <v>24</v>
      </c>
      <c r="B83" s="3" t="s">
        <v>16</v>
      </c>
      <c r="C83" s="4">
        <v>12.32057</v>
      </c>
      <c r="D83">
        <v>82</v>
      </c>
      <c r="F83" s="83"/>
      <c r="G83" s="83"/>
      <c r="H83" s="83"/>
      <c r="I83" s="83"/>
      <c r="J83" s="83"/>
      <c r="K83" s="83"/>
      <c r="L83" s="83"/>
      <c r="M83" s="83"/>
      <c r="N83" s="83"/>
      <c r="O83" s="83"/>
      <c r="P83" s="83"/>
      <c r="Q83" s="83"/>
      <c r="R83" s="83"/>
      <c r="S83" s="83"/>
      <c r="T83" s="83"/>
    </row>
    <row r="84" spans="1:20" x14ac:dyDescent="0.3">
      <c r="A84" t="s">
        <v>24</v>
      </c>
      <c r="B84" s="3" t="s">
        <v>17</v>
      </c>
      <c r="C84" s="4">
        <v>12.12914</v>
      </c>
      <c r="D84">
        <v>83</v>
      </c>
      <c r="F84" s="83"/>
      <c r="G84" s="83"/>
      <c r="H84" s="83"/>
      <c r="I84" s="83"/>
      <c r="J84" s="83"/>
      <c r="K84" s="83"/>
      <c r="L84" s="83"/>
      <c r="M84" s="83"/>
      <c r="N84" s="83"/>
      <c r="O84" s="83"/>
      <c r="P84" s="83"/>
      <c r="Q84" s="83"/>
      <c r="R84" s="83"/>
      <c r="S84" s="83"/>
      <c r="T84" s="83"/>
    </row>
    <row r="85" spans="1:20" ht="15" thickBot="1" x14ac:dyDescent="0.35">
      <c r="A85" t="s">
        <v>24</v>
      </c>
      <c r="B85" s="3" t="s">
        <v>18</v>
      </c>
      <c r="C85" s="4">
        <v>11.49837</v>
      </c>
      <c r="D85">
        <v>84</v>
      </c>
      <c r="F85" s="83"/>
      <c r="G85" s="84"/>
      <c r="H85" s="84"/>
      <c r="I85" s="84"/>
      <c r="J85" s="84"/>
      <c r="K85" s="84"/>
      <c r="L85" s="84"/>
      <c r="M85" s="84"/>
      <c r="N85" s="84"/>
      <c r="O85" s="84"/>
      <c r="P85" s="84"/>
      <c r="Q85" s="84"/>
      <c r="R85" s="84"/>
      <c r="S85" s="84"/>
      <c r="T85" s="83"/>
    </row>
    <row r="86" spans="1:20" ht="16.2" thickBot="1" x14ac:dyDescent="0.35">
      <c r="A86" t="s">
        <v>25</v>
      </c>
      <c r="B86" s="3" t="s">
        <v>6</v>
      </c>
      <c r="C86" s="4">
        <v>11.38491</v>
      </c>
      <c r="D86">
        <v>85</v>
      </c>
      <c r="F86" s="83"/>
      <c r="G86" s="85" t="s">
        <v>51</v>
      </c>
      <c r="H86" s="85" t="s">
        <v>6</v>
      </c>
      <c r="I86" s="85" t="s">
        <v>8</v>
      </c>
      <c r="J86" s="85" t="s">
        <v>9</v>
      </c>
      <c r="K86" s="86" t="s">
        <v>10</v>
      </c>
      <c r="L86" s="85" t="s">
        <v>11</v>
      </c>
      <c r="M86" s="86" t="s">
        <v>12</v>
      </c>
      <c r="N86" s="85" t="s">
        <v>13</v>
      </c>
      <c r="O86" s="86" t="s">
        <v>14</v>
      </c>
      <c r="P86" s="85" t="s">
        <v>15</v>
      </c>
      <c r="Q86" s="86" t="s">
        <v>16</v>
      </c>
      <c r="R86" s="85" t="s">
        <v>17</v>
      </c>
      <c r="S86" s="87" t="s">
        <v>18</v>
      </c>
      <c r="T86" s="83"/>
    </row>
    <row r="87" spans="1:20" ht="15.6" x14ac:dyDescent="0.3">
      <c r="A87" t="s">
        <v>25</v>
      </c>
      <c r="B87" s="3" t="s">
        <v>8</v>
      </c>
      <c r="C87" s="4">
        <v>11.03097</v>
      </c>
      <c r="D87">
        <v>86</v>
      </c>
      <c r="F87" s="83"/>
      <c r="G87" s="88" t="s">
        <v>7</v>
      </c>
      <c r="H87" s="89">
        <v>5.3211909999999998</v>
      </c>
      <c r="I87" s="90">
        <v>5.4370900000000004</v>
      </c>
      <c r="J87" s="89">
        <v>5.879264</v>
      </c>
      <c r="K87" s="90">
        <v>4.7694239999999999</v>
      </c>
      <c r="L87" s="89">
        <v>5.9865159999999999</v>
      </c>
      <c r="M87" s="90">
        <v>6.2047030000000003</v>
      </c>
      <c r="N87" s="89">
        <v>5.7374479999999997</v>
      </c>
      <c r="O87" s="90">
        <v>6.2198869999999999</v>
      </c>
      <c r="P87" s="89">
        <v>5.4434550000000002</v>
      </c>
      <c r="Q87" s="90">
        <v>5.8928149999999997</v>
      </c>
      <c r="R87" s="90">
        <v>5.7481999999999998</v>
      </c>
      <c r="S87" s="91">
        <v>5.0580439999999998</v>
      </c>
      <c r="T87" s="83"/>
    </row>
    <row r="88" spans="1:20" ht="15.6" x14ac:dyDescent="0.3">
      <c r="A88" t="s">
        <v>25</v>
      </c>
      <c r="B88" s="3" t="s">
        <v>9</v>
      </c>
      <c r="C88" s="4">
        <v>12.15931</v>
      </c>
      <c r="D88">
        <v>87</v>
      </c>
      <c r="F88" s="83"/>
      <c r="G88" s="88" t="s">
        <v>19</v>
      </c>
      <c r="H88" s="89">
        <v>5.1418020000000002</v>
      </c>
      <c r="I88" s="92">
        <v>4.447247</v>
      </c>
      <c r="J88" s="89">
        <v>4.994319</v>
      </c>
      <c r="K88" s="92">
        <v>4.7936389999999998</v>
      </c>
      <c r="L88" s="89">
        <v>5.1895810000000004</v>
      </c>
      <c r="M88" s="92">
        <v>4.9261239999999997</v>
      </c>
      <c r="N88" s="89">
        <v>4.9512390000000002</v>
      </c>
      <c r="O88" s="92">
        <v>5.5568479999999996</v>
      </c>
      <c r="P88" s="89">
        <v>4.8990669999999996</v>
      </c>
      <c r="Q88" s="92">
        <v>5.8084300000000004</v>
      </c>
      <c r="R88" s="92">
        <v>5.4182889999999997</v>
      </c>
      <c r="S88" s="91">
        <v>4.7026870000000001</v>
      </c>
      <c r="T88" s="83"/>
    </row>
    <row r="89" spans="1:20" ht="15.6" x14ac:dyDescent="0.3">
      <c r="A89" t="s">
        <v>25</v>
      </c>
      <c r="B89" s="3" t="s">
        <v>10</v>
      </c>
      <c r="C89" s="4">
        <v>12.083740000000001</v>
      </c>
      <c r="D89">
        <v>88</v>
      </c>
      <c r="F89" s="83"/>
      <c r="G89" s="88" t="s">
        <v>20</v>
      </c>
      <c r="H89" s="89">
        <v>4.8318130000000004</v>
      </c>
      <c r="I89" s="92">
        <v>4.9301139999999997</v>
      </c>
      <c r="J89" s="89">
        <v>5.0459990000000001</v>
      </c>
      <c r="K89" s="92">
        <v>5.4373480000000001</v>
      </c>
      <c r="L89" s="89">
        <v>5.574338</v>
      </c>
      <c r="M89" s="92">
        <v>5.4707249999999998</v>
      </c>
      <c r="N89" s="89">
        <v>6.2563610000000001</v>
      </c>
      <c r="O89" s="92">
        <v>6.1659420000000003</v>
      </c>
      <c r="P89" s="89">
        <v>5.915324</v>
      </c>
      <c r="Q89" s="92">
        <v>6.539021</v>
      </c>
      <c r="R89" s="92">
        <v>6.5312869999999998</v>
      </c>
      <c r="S89" s="91">
        <v>6.8263980000000002</v>
      </c>
      <c r="T89" s="83"/>
    </row>
    <row r="90" spans="1:20" ht="15.6" x14ac:dyDescent="0.3">
      <c r="A90" t="s">
        <v>25</v>
      </c>
      <c r="B90" s="3" t="s">
        <v>11</v>
      </c>
      <c r="C90" s="4">
        <v>12.895440000000001</v>
      </c>
      <c r="D90">
        <v>89</v>
      </c>
      <c r="F90" s="83"/>
      <c r="G90" s="88" t="s">
        <v>21</v>
      </c>
      <c r="H90" s="89">
        <v>6.3499629999999998</v>
      </c>
      <c r="I90" s="92">
        <v>6.0819989999999997</v>
      </c>
      <c r="J90" s="89">
        <v>6.4925800000000002</v>
      </c>
      <c r="K90" s="92">
        <v>6.6757390000000001</v>
      </c>
      <c r="L90" s="89">
        <v>6.7142210000000002</v>
      </c>
      <c r="M90" s="92">
        <v>7.1204090000000004</v>
      </c>
      <c r="N90" s="89">
        <v>7.0192220000000001</v>
      </c>
      <c r="O90" s="92">
        <v>7.070703</v>
      </c>
      <c r="P90" s="89">
        <v>7.5827150000000003</v>
      </c>
      <c r="Q90" s="92">
        <v>8.2632820000000002</v>
      </c>
      <c r="R90" s="92">
        <v>7.3175270000000001</v>
      </c>
      <c r="S90" s="91">
        <v>8.1127640000000003</v>
      </c>
      <c r="T90" s="83"/>
    </row>
    <row r="91" spans="1:20" ht="15.6" x14ac:dyDescent="0.3">
      <c r="A91" t="s">
        <v>25</v>
      </c>
      <c r="B91" s="3" t="s">
        <v>12</v>
      </c>
      <c r="C91" s="4">
        <v>12.9589</v>
      </c>
      <c r="D91">
        <v>90</v>
      </c>
      <c r="F91" s="83"/>
      <c r="G91" s="88" t="s">
        <v>22</v>
      </c>
      <c r="H91" s="89">
        <v>7.6545230000000002</v>
      </c>
      <c r="I91" s="92">
        <v>7.359388</v>
      </c>
      <c r="J91" s="89">
        <v>8.5473049999999997</v>
      </c>
      <c r="K91" s="92">
        <v>8.0724660000000004</v>
      </c>
      <c r="L91" s="89">
        <v>7.7711449999999997</v>
      </c>
      <c r="M91" s="92">
        <v>8.5570430000000002</v>
      </c>
      <c r="N91" s="89">
        <v>8.9844729999999995</v>
      </c>
      <c r="O91" s="92">
        <v>8.6575620000000004</v>
      </c>
      <c r="P91" s="89">
        <v>9.1559399999999993</v>
      </c>
      <c r="Q91" s="92">
        <v>9.3762640000000008</v>
      </c>
      <c r="R91" s="92">
        <v>10.17313</v>
      </c>
      <c r="S91" s="91">
        <v>9.5950690000000005</v>
      </c>
      <c r="T91" s="83"/>
    </row>
    <row r="92" spans="1:20" ht="15.6" x14ac:dyDescent="0.3">
      <c r="A92" t="s">
        <v>25</v>
      </c>
      <c r="B92" s="3" t="s">
        <v>13</v>
      </c>
      <c r="C92" s="4">
        <v>13.22186</v>
      </c>
      <c r="D92">
        <v>91</v>
      </c>
      <c r="F92" s="83"/>
      <c r="G92" s="88" t="s">
        <v>23</v>
      </c>
      <c r="H92" s="89">
        <v>8.5429980000000008</v>
      </c>
      <c r="I92" s="92">
        <v>8.6818399999999993</v>
      </c>
      <c r="J92" s="89">
        <v>9.9665590000000002</v>
      </c>
      <c r="K92" s="92">
        <v>9.7138150000000003</v>
      </c>
      <c r="L92" s="89">
        <v>9.7912199999999991</v>
      </c>
      <c r="M92" s="92">
        <v>9.8204150000000006</v>
      </c>
      <c r="N92" s="89">
        <v>9.74512</v>
      </c>
      <c r="O92" s="92">
        <v>10.46997</v>
      </c>
      <c r="P92" s="89">
        <v>10.453340000000001</v>
      </c>
      <c r="Q92" s="92">
        <v>10.06837</v>
      </c>
      <c r="R92" s="92">
        <v>11.116759999999999</v>
      </c>
      <c r="S92" s="91">
        <v>10.079219999999999</v>
      </c>
      <c r="T92" s="83"/>
    </row>
    <row r="93" spans="1:20" ht="15.6" x14ac:dyDescent="0.3">
      <c r="A93" t="s">
        <v>25</v>
      </c>
      <c r="B93" s="3" t="s">
        <v>14</v>
      </c>
      <c r="C93" s="4">
        <v>13.97662</v>
      </c>
      <c r="D93">
        <v>92</v>
      </c>
      <c r="F93" s="83"/>
      <c r="G93" s="88" t="s">
        <v>24</v>
      </c>
      <c r="H93" s="89">
        <v>10.01384</v>
      </c>
      <c r="I93" s="92">
        <v>9.3971979999999995</v>
      </c>
      <c r="J93" s="89">
        <v>10.43572</v>
      </c>
      <c r="K93" s="92">
        <v>10.317920000000001</v>
      </c>
      <c r="L93" s="89">
        <v>11.783469999999999</v>
      </c>
      <c r="M93" s="92">
        <v>11.15049</v>
      </c>
      <c r="N93" s="89">
        <v>10.67182</v>
      </c>
      <c r="O93" s="92">
        <v>11.60641</v>
      </c>
      <c r="P93" s="89">
        <v>11.36417</v>
      </c>
      <c r="Q93" s="92">
        <v>12.32057</v>
      </c>
      <c r="R93" s="92">
        <v>12.12914</v>
      </c>
      <c r="S93" s="91">
        <v>11.49837</v>
      </c>
      <c r="T93" s="83"/>
    </row>
    <row r="94" spans="1:20" ht="15.6" x14ac:dyDescent="0.3">
      <c r="A94" t="s">
        <v>25</v>
      </c>
      <c r="B94" s="3" t="s">
        <v>15</v>
      </c>
      <c r="C94" s="4">
        <v>13.16297</v>
      </c>
      <c r="D94">
        <v>93</v>
      </c>
      <c r="F94" s="83"/>
      <c r="G94" s="88" t="s">
        <v>25</v>
      </c>
      <c r="H94" s="89">
        <v>11.38491</v>
      </c>
      <c r="I94" s="92">
        <v>11.03097</v>
      </c>
      <c r="J94" s="89">
        <v>12.15931</v>
      </c>
      <c r="K94" s="92">
        <v>12.083740000000001</v>
      </c>
      <c r="L94" s="89">
        <v>12.895440000000001</v>
      </c>
      <c r="M94" s="92">
        <v>12.9589</v>
      </c>
      <c r="N94" s="89">
        <v>13.22186</v>
      </c>
      <c r="O94" s="92">
        <v>13.97662</v>
      </c>
      <c r="P94" s="89">
        <v>13.16297</v>
      </c>
      <c r="Q94" s="92">
        <v>15.614879999999999</v>
      </c>
      <c r="R94" s="92">
        <v>15.620240000000001</v>
      </c>
      <c r="S94" s="91">
        <v>13.69422</v>
      </c>
      <c r="T94" s="83"/>
    </row>
    <row r="95" spans="1:20" ht="15.6" x14ac:dyDescent="0.3">
      <c r="A95" t="s">
        <v>25</v>
      </c>
      <c r="B95" s="3" t="s">
        <v>16</v>
      </c>
      <c r="C95" s="4">
        <v>15.614879999999999</v>
      </c>
      <c r="D95">
        <v>94</v>
      </c>
      <c r="F95" s="83"/>
      <c r="G95" s="88" t="s">
        <v>26</v>
      </c>
      <c r="H95" s="89">
        <v>14.88034</v>
      </c>
      <c r="I95" s="92">
        <v>15.15171</v>
      </c>
      <c r="J95" s="89">
        <v>15.41389</v>
      </c>
      <c r="K95" s="92">
        <v>16.326899999999998</v>
      </c>
      <c r="L95" s="89">
        <v>17.285720000000001</v>
      </c>
      <c r="M95" s="92">
        <v>17.240929999999999</v>
      </c>
      <c r="N95" s="89">
        <v>18.879860000000001</v>
      </c>
      <c r="O95" s="92">
        <v>16.249110000000002</v>
      </c>
      <c r="P95" s="89">
        <v>17.132470000000001</v>
      </c>
      <c r="Q95" s="92">
        <v>14.90466</v>
      </c>
      <c r="R95" s="92">
        <v>13.73151</v>
      </c>
      <c r="S95" s="91">
        <v>13.48418</v>
      </c>
      <c r="T95" s="83"/>
    </row>
    <row r="96" spans="1:20" ht="15.6" x14ac:dyDescent="0.3">
      <c r="A96" t="s">
        <v>25</v>
      </c>
      <c r="B96" s="3" t="s">
        <v>17</v>
      </c>
      <c r="C96" s="4">
        <v>15.620240000000001</v>
      </c>
      <c r="D96">
        <v>95</v>
      </c>
      <c r="F96" s="83"/>
      <c r="G96" s="92" t="s">
        <v>27</v>
      </c>
      <c r="H96" s="89">
        <v>11.519360000000001</v>
      </c>
      <c r="I96" s="92">
        <v>10.74573</v>
      </c>
      <c r="J96" s="89">
        <v>11.524850000000001</v>
      </c>
      <c r="K96" s="92">
        <v>11.593070000000001</v>
      </c>
      <c r="L96" s="89">
        <v>11.27078</v>
      </c>
      <c r="M96" s="92">
        <v>12.58967</v>
      </c>
      <c r="N96" s="89">
        <v>13.44434</v>
      </c>
      <c r="O96" s="92">
        <v>12.92205</v>
      </c>
      <c r="P96" s="89">
        <v>15.164540000000001</v>
      </c>
      <c r="Q96" s="92">
        <v>16.25685</v>
      </c>
      <c r="R96" s="92">
        <v>16.13447</v>
      </c>
      <c r="S96" s="91">
        <v>15.8817</v>
      </c>
      <c r="T96" s="83"/>
    </row>
    <row r="97" spans="1:20" ht="15.6" x14ac:dyDescent="0.3">
      <c r="A97" t="s">
        <v>25</v>
      </c>
      <c r="B97" s="3" t="s">
        <v>18</v>
      </c>
      <c r="C97" s="4">
        <v>13.69422</v>
      </c>
      <c r="D97">
        <v>96</v>
      </c>
      <c r="F97" s="83"/>
      <c r="G97" s="88" t="s">
        <v>28</v>
      </c>
      <c r="H97" s="89">
        <v>14.015510000000001</v>
      </c>
      <c r="I97" s="92">
        <v>13.53327</v>
      </c>
      <c r="J97" s="89">
        <v>16.439</v>
      </c>
      <c r="K97" s="92">
        <v>15.87768</v>
      </c>
      <c r="L97" s="89">
        <v>14.999499999999999</v>
      </c>
      <c r="M97" s="92">
        <v>15.326790000000001</v>
      </c>
      <c r="N97" s="89">
        <v>16.426839999999999</v>
      </c>
      <c r="O97" s="92">
        <v>15.66982</v>
      </c>
      <c r="P97" s="89">
        <v>17.207350000000002</v>
      </c>
      <c r="Q97" s="92">
        <v>17.286619999999999</v>
      </c>
      <c r="R97" s="92">
        <v>18.87041</v>
      </c>
      <c r="S97" s="91">
        <v>18.078600000000002</v>
      </c>
      <c r="T97" s="83"/>
    </row>
    <row r="98" spans="1:20" ht="15.6" x14ac:dyDescent="0.3">
      <c r="A98" t="s">
        <v>26</v>
      </c>
      <c r="B98" s="3" t="s">
        <v>6</v>
      </c>
      <c r="C98" s="4">
        <v>14.88034</v>
      </c>
      <c r="D98">
        <v>97</v>
      </c>
      <c r="F98" s="83"/>
      <c r="G98" s="88" t="s">
        <v>29</v>
      </c>
      <c r="H98" s="89">
        <v>15.58704</v>
      </c>
      <c r="I98" s="92">
        <v>16.682469999999999</v>
      </c>
      <c r="J98" s="89">
        <v>18.733889999999999</v>
      </c>
      <c r="K98" s="92">
        <v>18.351579999999998</v>
      </c>
      <c r="L98" s="89">
        <v>19.152930000000001</v>
      </c>
      <c r="M98" s="92">
        <v>19.51793</v>
      </c>
      <c r="N98" s="89">
        <v>21.05387</v>
      </c>
      <c r="O98" s="92">
        <v>21.552199999999999</v>
      </c>
      <c r="P98" s="89">
        <v>20.68394</v>
      </c>
      <c r="Q98" s="92">
        <v>21.02028</v>
      </c>
      <c r="R98" s="92">
        <v>21.696750000000002</v>
      </c>
      <c r="S98" s="91">
        <v>20.259640000000001</v>
      </c>
      <c r="T98" s="83"/>
    </row>
    <row r="99" spans="1:20" ht="15.6" x14ac:dyDescent="0.3">
      <c r="A99" t="s">
        <v>26</v>
      </c>
      <c r="B99" s="3" t="s">
        <v>8</v>
      </c>
      <c r="C99" s="4">
        <v>15.15171</v>
      </c>
      <c r="D99">
        <v>98</v>
      </c>
      <c r="F99" s="83"/>
      <c r="G99" s="88" t="s">
        <v>30</v>
      </c>
      <c r="H99" s="89">
        <v>19.855029999999999</v>
      </c>
      <c r="I99" s="92">
        <v>19.204840000000001</v>
      </c>
      <c r="J99" s="89">
        <v>21.904209999999999</v>
      </c>
      <c r="K99" s="92">
        <v>19.441649999999999</v>
      </c>
      <c r="L99" s="89">
        <v>20.674769999999999</v>
      </c>
      <c r="M99" s="92">
        <v>19.847090000000001</v>
      </c>
      <c r="N99" s="89">
        <v>21.101140000000001</v>
      </c>
      <c r="O99" s="92">
        <v>22.624140000000001</v>
      </c>
      <c r="P99" s="89">
        <v>20.02495</v>
      </c>
      <c r="Q99" s="92">
        <v>22.819839999999999</v>
      </c>
      <c r="R99" s="92">
        <v>23.640609999999999</v>
      </c>
      <c r="S99" s="91">
        <v>19.239280000000001</v>
      </c>
      <c r="T99" s="83"/>
    </row>
    <row r="100" spans="1:20" ht="15.6" x14ac:dyDescent="0.3">
      <c r="A100" t="s">
        <v>26</v>
      </c>
      <c r="B100" s="3" t="s">
        <v>9</v>
      </c>
      <c r="C100" s="4">
        <v>15.41389</v>
      </c>
      <c r="D100">
        <v>99</v>
      </c>
      <c r="F100" s="83"/>
      <c r="G100" s="88" t="s">
        <v>31</v>
      </c>
      <c r="H100" s="89">
        <v>19.840730000000001</v>
      </c>
      <c r="I100" s="92">
        <v>18.452259999999999</v>
      </c>
      <c r="J100" s="89">
        <v>18.646329999999999</v>
      </c>
      <c r="K100" s="92">
        <v>19.28163</v>
      </c>
      <c r="L100" s="89">
        <v>19.80031</v>
      </c>
      <c r="M100" s="92">
        <v>17.367830000000001</v>
      </c>
      <c r="N100" s="89">
        <v>20.09507</v>
      </c>
      <c r="O100" s="92">
        <v>19.591349999999998</v>
      </c>
      <c r="P100" s="89">
        <v>19.716719999999999</v>
      </c>
      <c r="Q100" s="92">
        <v>21.020900000000001</v>
      </c>
      <c r="R100" s="92">
        <v>20.310230000000001</v>
      </c>
      <c r="S100" s="91">
        <v>18.36749</v>
      </c>
      <c r="T100" s="83"/>
    </row>
    <row r="101" spans="1:20" ht="15.6" x14ac:dyDescent="0.3">
      <c r="A101" t="s">
        <v>26</v>
      </c>
      <c r="B101" s="3" t="s">
        <v>10</v>
      </c>
      <c r="C101" s="4">
        <v>16.326899999999998</v>
      </c>
      <c r="D101">
        <v>100</v>
      </c>
      <c r="F101" s="83"/>
      <c r="G101" s="88" t="s">
        <v>32</v>
      </c>
      <c r="H101" s="89">
        <v>19.271059999999999</v>
      </c>
      <c r="I101" s="92">
        <v>18.066500000000001</v>
      </c>
      <c r="J101" s="89">
        <v>17.844470000000001</v>
      </c>
      <c r="K101" s="92">
        <v>18.83653</v>
      </c>
      <c r="L101" s="89">
        <v>19.60924</v>
      </c>
      <c r="M101" s="92">
        <v>19.02272</v>
      </c>
      <c r="N101" s="89">
        <v>20.504370000000002</v>
      </c>
      <c r="O101" s="92">
        <v>18.780619999999999</v>
      </c>
      <c r="P101" s="89">
        <v>20.513739999999999</v>
      </c>
      <c r="Q101" s="92">
        <v>19.634429999999998</v>
      </c>
      <c r="R101" s="92">
        <v>18.579560000000001</v>
      </c>
      <c r="S101" s="91">
        <v>17.398869999999999</v>
      </c>
      <c r="T101" s="83"/>
    </row>
    <row r="102" spans="1:20" ht="15.6" x14ac:dyDescent="0.3">
      <c r="A102" t="s">
        <v>26</v>
      </c>
      <c r="B102" s="3" t="s">
        <v>11</v>
      </c>
      <c r="C102" s="4">
        <v>17.285720000000001</v>
      </c>
      <c r="D102">
        <v>101</v>
      </c>
      <c r="F102" s="83"/>
      <c r="G102" s="88" t="s">
        <v>33</v>
      </c>
      <c r="H102" s="89">
        <v>16.711970000000001</v>
      </c>
      <c r="I102" s="92">
        <v>15.538399999999999</v>
      </c>
      <c r="J102" s="89">
        <v>16.353819999999999</v>
      </c>
      <c r="K102" s="92">
        <v>17.067</v>
      </c>
      <c r="L102" s="89">
        <v>16.529990000000002</v>
      </c>
      <c r="M102" s="92">
        <v>17.444849999999999</v>
      </c>
      <c r="N102" s="89">
        <v>17.819769999999998</v>
      </c>
      <c r="O102" s="92">
        <v>15.89893</v>
      </c>
      <c r="P102" s="89">
        <v>17.060230000000001</v>
      </c>
      <c r="Q102" s="92">
        <v>17.489999999999998</v>
      </c>
      <c r="R102" s="92">
        <v>16.90401</v>
      </c>
      <c r="S102" s="91">
        <v>15.802490000000001</v>
      </c>
      <c r="T102" s="83"/>
    </row>
    <row r="103" spans="1:20" ht="15.6" x14ac:dyDescent="0.3">
      <c r="A103" t="s">
        <v>26</v>
      </c>
      <c r="B103" s="3" t="s">
        <v>12</v>
      </c>
      <c r="C103" s="4">
        <v>17.240929999999999</v>
      </c>
      <c r="D103">
        <v>102</v>
      </c>
      <c r="F103" s="83"/>
      <c r="G103" s="88" t="s">
        <v>34</v>
      </c>
      <c r="H103" s="89">
        <v>14.10927</v>
      </c>
      <c r="I103" s="92">
        <v>14.65401</v>
      </c>
      <c r="J103" s="89">
        <v>15.31202</v>
      </c>
      <c r="K103" s="92">
        <v>15.21078</v>
      </c>
      <c r="L103" s="89">
        <v>14.9963</v>
      </c>
      <c r="M103" s="92">
        <v>16.35558</v>
      </c>
      <c r="N103" s="89">
        <v>15.69378</v>
      </c>
      <c r="O103" s="92">
        <v>16.964490000000001</v>
      </c>
      <c r="P103" s="89">
        <v>16.741309999999999</v>
      </c>
      <c r="Q103" s="92">
        <v>16.5596</v>
      </c>
      <c r="R103" s="92">
        <v>16.942440000000001</v>
      </c>
      <c r="S103" s="91">
        <v>15.7347</v>
      </c>
      <c r="T103" s="83"/>
    </row>
    <row r="104" spans="1:20" ht="15.6" x14ac:dyDescent="0.3">
      <c r="A104" t="s">
        <v>26</v>
      </c>
      <c r="B104" s="3" t="s">
        <v>13</v>
      </c>
      <c r="C104" s="4">
        <v>18.879860000000001</v>
      </c>
      <c r="D104">
        <v>103</v>
      </c>
      <c r="F104" s="83"/>
      <c r="G104" s="88" t="s">
        <v>35</v>
      </c>
      <c r="H104" s="89">
        <v>15.993830000000001</v>
      </c>
      <c r="I104" s="92">
        <v>14.85041</v>
      </c>
      <c r="J104" s="89">
        <v>17.241949999999999</v>
      </c>
      <c r="K104" s="92">
        <v>15.26186</v>
      </c>
      <c r="L104" s="89">
        <v>19.566410000000001</v>
      </c>
      <c r="M104" s="92">
        <v>17.512930000000001</v>
      </c>
      <c r="N104" s="89">
        <v>23.452490000000001</v>
      </c>
      <c r="O104" s="92">
        <v>20.785599999999999</v>
      </c>
      <c r="P104" s="89">
        <v>20.662430000000001</v>
      </c>
      <c r="Q104" s="92">
        <v>18.642869999999998</v>
      </c>
      <c r="R104" s="92">
        <v>19.121980000000001</v>
      </c>
      <c r="S104" s="91">
        <v>18.189229999999998</v>
      </c>
      <c r="T104" s="83"/>
    </row>
    <row r="105" spans="1:20" ht="15.6" x14ac:dyDescent="0.3">
      <c r="A105" t="s">
        <v>26</v>
      </c>
      <c r="B105" s="3" t="s">
        <v>14</v>
      </c>
      <c r="C105" s="4">
        <v>16.249110000000002</v>
      </c>
      <c r="D105">
        <v>104</v>
      </c>
      <c r="F105" s="83"/>
      <c r="G105" s="88" t="s">
        <v>36</v>
      </c>
      <c r="H105" s="89">
        <v>19.329149999999998</v>
      </c>
      <c r="I105" s="92">
        <v>17.90606</v>
      </c>
      <c r="J105" s="89">
        <v>18.449960000000001</v>
      </c>
      <c r="K105" s="92">
        <v>18.00103</v>
      </c>
      <c r="L105" s="89">
        <v>19.735880000000002</v>
      </c>
      <c r="M105" s="92">
        <v>19.204989999999999</v>
      </c>
      <c r="N105" s="89">
        <v>18.64649</v>
      </c>
      <c r="O105" s="92">
        <v>19.60106</v>
      </c>
      <c r="P105" s="89">
        <v>18.024429999999999</v>
      </c>
      <c r="Q105" s="92">
        <v>20.562660000000001</v>
      </c>
      <c r="R105" s="92">
        <v>20.77148</v>
      </c>
      <c r="S105" s="91">
        <v>16.801639999999999</v>
      </c>
      <c r="T105" s="83"/>
    </row>
    <row r="106" spans="1:20" ht="15.6" x14ac:dyDescent="0.3">
      <c r="A106" t="s">
        <v>26</v>
      </c>
      <c r="B106" s="3" t="s">
        <v>15</v>
      </c>
      <c r="C106" s="4">
        <v>17.132470000000001</v>
      </c>
      <c r="D106">
        <v>105</v>
      </c>
      <c r="F106" s="83"/>
      <c r="G106" s="88" t="s">
        <v>37</v>
      </c>
      <c r="H106" s="89">
        <v>18.5867</v>
      </c>
      <c r="I106" s="92">
        <v>16.67962</v>
      </c>
      <c r="J106" s="89">
        <v>17.00919</v>
      </c>
      <c r="K106" s="92">
        <v>17.709949999999999</v>
      </c>
      <c r="L106" s="89">
        <v>18.562239999999999</v>
      </c>
      <c r="M106" s="92">
        <v>16.42464</v>
      </c>
      <c r="N106" s="89">
        <v>18.40925</v>
      </c>
      <c r="O106" s="92">
        <v>17.533000000000001</v>
      </c>
      <c r="P106" s="89">
        <v>17.715579999999999</v>
      </c>
      <c r="Q106" s="92">
        <v>19.483979999999999</v>
      </c>
      <c r="R106" s="92">
        <v>17.714369999999999</v>
      </c>
      <c r="S106" s="91">
        <v>17.893190000000001</v>
      </c>
      <c r="T106" s="83"/>
    </row>
    <row r="107" spans="1:20" ht="15.6" x14ac:dyDescent="0.3">
      <c r="A107" t="s">
        <v>26</v>
      </c>
      <c r="B107" s="3" t="s">
        <v>16</v>
      </c>
      <c r="C107" s="4">
        <v>14.90466</v>
      </c>
      <c r="D107">
        <v>106</v>
      </c>
      <c r="F107" s="83"/>
      <c r="G107" s="88" t="s">
        <v>38</v>
      </c>
      <c r="H107" s="89">
        <v>17.261749999999999</v>
      </c>
      <c r="I107" s="92">
        <v>14.296110000000001</v>
      </c>
      <c r="J107" s="89">
        <v>14.94666</v>
      </c>
      <c r="K107" s="92">
        <v>15.04491</v>
      </c>
      <c r="L107" s="89">
        <v>14.348610000000001</v>
      </c>
      <c r="M107" s="92">
        <v>16.027719999999999</v>
      </c>
      <c r="N107" s="89">
        <v>18.09994</v>
      </c>
      <c r="O107" s="92">
        <v>17.250779999999999</v>
      </c>
      <c r="P107" s="89">
        <v>17.121189999999999</v>
      </c>
      <c r="Q107" s="92">
        <v>18.468340000000001</v>
      </c>
      <c r="R107" s="92">
        <v>20.695959999999999</v>
      </c>
      <c r="S107" s="91">
        <v>19.574950000000001</v>
      </c>
      <c r="T107" s="83"/>
    </row>
    <row r="108" spans="1:20" ht="15.6" x14ac:dyDescent="0.3">
      <c r="A108" t="s">
        <v>26</v>
      </c>
      <c r="B108" s="3" t="s">
        <v>17</v>
      </c>
      <c r="C108" s="4">
        <v>13.73151</v>
      </c>
      <c r="D108">
        <v>107</v>
      </c>
      <c r="F108" s="83"/>
      <c r="G108" s="88" t="s">
        <v>39</v>
      </c>
      <c r="H108" s="89">
        <v>18.09431</v>
      </c>
      <c r="I108" s="92">
        <v>18.722349999999999</v>
      </c>
      <c r="J108" s="89">
        <v>21.328949999999999</v>
      </c>
      <c r="K108" s="92">
        <v>19.80613</v>
      </c>
      <c r="L108" s="89">
        <v>20.12041</v>
      </c>
      <c r="M108" s="92">
        <v>21.465260000000001</v>
      </c>
      <c r="N108" s="89">
        <v>20.04731</v>
      </c>
      <c r="O108" s="92">
        <v>20.138500000000001</v>
      </c>
      <c r="P108" s="89">
        <v>20.62839</v>
      </c>
      <c r="Q108" s="92">
        <v>20.631789999999999</v>
      </c>
      <c r="R108" s="92">
        <v>23.541869999999999</v>
      </c>
      <c r="S108" s="91">
        <v>23.17764</v>
      </c>
      <c r="T108" s="83"/>
    </row>
    <row r="109" spans="1:20" ht="15.6" x14ac:dyDescent="0.3">
      <c r="A109" t="s">
        <v>26</v>
      </c>
      <c r="B109" s="3" t="s">
        <v>18</v>
      </c>
      <c r="C109" s="4">
        <v>13.48418</v>
      </c>
      <c r="D109">
        <v>108</v>
      </c>
      <c r="F109" s="83"/>
      <c r="G109" s="88" t="s">
        <v>40</v>
      </c>
      <c r="H109" s="89">
        <v>21.11158</v>
      </c>
      <c r="I109" s="92">
        <v>22.688960000000002</v>
      </c>
      <c r="J109" s="89">
        <v>26.041060000000002</v>
      </c>
      <c r="K109" s="92">
        <v>22.7041</v>
      </c>
      <c r="L109" s="89">
        <v>24.70571</v>
      </c>
      <c r="M109" s="92">
        <v>25.340990000000001</v>
      </c>
      <c r="N109" s="89">
        <v>23.445810000000002</v>
      </c>
      <c r="O109" s="92">
        <v>26.81906</v>
      </c>
      <c r="P109" s="89">
        <v>24.865749999999998</v>
      </c>
      <c r="Q109" s="92">
        <v>23.878990000000002</v>
      </c>
      <c r="R109" s="92">
        <v>24.48875</v>
      </c>
      <c r="S109" s="91">
        <v>23.058959999999999</v>
      </c>
      <c r="T109" s="83"/>
    </row>
    <row r="110" spans="1:20" ht="15.6" x14ac:dyDescent="0.3">
      <c r="A110" t="s">
        <v>27</v>
      </c>
      <c r="B110" s="3" t="s">
        <v>6</v>
      </c>
      <c r="C110" s="4">
        <v>11.519360000000001</v>
      </c>
      <c r="D110">
        <v>109</v>
      </c>
      <c r="F110" s="83"/>
      <c r="G110" s="88" t="s">
        <v>41</v>
      </c>
      <c r="H110" s="89">
        <v>24.732710000000001</v>
      </c>
      <c r="I110" s="92">
        <v>20.871870000000001</v>
      </c>
      <c r="J110" s="89">
        <v>23.19378</v>
      </c>
      <c r="K110" s="92">
        <v>20.529910000000001</v>
      </c>
      <c r="L110" s="89">
        <v>24.367010000000001</v>
      </c>
      <c r="M110" s="92">
        <v>22.183499999999999</v>
      </c>
      <c r="N110" s="89">
        <v>22.96828</v>
      </c>
      <c r="O110" s="92">
        <v>23.579519999999999</v>
      </c>
      <c r="P110" s="89">
        <v>23.606089999999998</v>
      </c>
      <c r="Q110" s="92">
        <v>24.17409</v>
      </c>
      <c r="R110" s="92">
        <v>22.936640000000001</v>
      </c>
      <c r="S110" s="91">
        <v>21.711079999999999</v>
      </c>
      <c r="T110" s="83"/>
    </row>
    <row r="111" spans="1:20" ht="16.2" thickBot="1" x14ac:dyDescent="0.35">
      <c r="A111" t="s">
        <v>27</v>
      </c>
      <c r="B111" s="3" t="s">
        <v>8</v>
      </c>
      <c r="C111" s="4">
        <v>10.74573</v>
      </c>
      <c r="D111">
        <v>110</v>
      </c>
      <c r="F111" s="83"/>
      <c r="G111" s="93" t="s">
        <v>42</v>
      </c>
      <c r="H111" s="94">
        <v>22.913599999999999</v>
      </c>
      <c r="I111" s="95">
        <v>23.06568</v>
      </c>
      <c r="J111" s="94">
        <v>22.88401</v>
      </c>
      <c r="K111" s="95">
        <v>22.685099999999998</v>
      </c>
      <c r="L111" s="94">
        <v>24.958079999999999</v>
      </c>
      <c r="M111" s="95">
        <v>22.601939999999999</v>
      </c>
      <c r="N111" s="94">
        <v>25.257090000000002</v>
      </c>
      <c r="O111" s="95">
        <v>23.587319999999998</v>
      </c>
      <c r="P111" s="94">
        <v>23.497260000000001</v>
      </c>
      <c r="Q111" s="95"/>
      <c r="R111" s="95"/>
      <c r="S111" s="96"/>
      <c r="T111" s="83"/>
    </row>
    <row r="112" spans="1:20" x14ac:dyDescent="0.3">
      <c r="A112" t="s">
        <v>27</v>
      </c>
      <c r="B112" s="3" t="s">
        <v>9</v>
      </c>
      <c r="C112" s="4">
        <v>11.524850000000001</v>
      </c>
      <c r="D112">
        <v>111</v>
      </c>
      <c r="F112" s="83"/>
      <c r="G112" s="83"/>
      <c r="H112" s="83"/>
      <c r="I112" s="83"/>
      <c r="J112" s="83"/>
      <c r="K112" s="83"/>
      <c r="L112" s="83"/>
      <c r="M112" s="83"/>
      <c r="N112" s="83"/>
      <c r="O112" s="83"/>
      <c r="P112" s="83"/>
      <c r="Q112" s="83"/>
      <c r="R112" s="83"/>
      <c r="S112" s="83"/>
      <c r="T112" s="83"/>
    </row>
    <row r="113" spans="1:20" x14ac:dyDescent="0.3">
      <c r="A113" t="s">
        <v>27</v>
      </c>
      <c r="B113" s="3" t="s">
        <v>10</v>
      </c>
      <c r="C113" s="4">
        <v>11.593070000000001</v>
      </c>
      <c r="D113">
        <v>112</v>
      </c>
      <c r="F113" s="83"/>
      <c r="G113" s="83"/>
      <c r="H113" s="83"/>
      <c r="I113" s="83"/>
      <c r="J113" s="83"/>
      <c r="K113" s="83"/>
      <c r="L113" s="83"/>
      <c r="M113" s="83"/>
      <c r="N113" s="83"/>
      <c r="O113" s="83"/>
      <c r="P113" s="83"/>
      <c r="Q113" s="83"/>
      <c r="R113" s="83"/>
      <c r="S113" s="83"/>
      <c r="T113" s="83"/>
    </row>
    <row r="114" spans="1:20" x14ac:dyDescent="0.3">
      <c r="A114" t="s">
        <v>27</v>
      </c>
      <c r="B114" s="3" t="s">
        <v>11</v>
      </c>
      <c r="C114" s="4">
        <v>11.27078</v>
      </c>
      <c r="D114">
        <v>113</v>
      </c>
    </row>
    <row r="115" spans="1:20" x14ac:dyDescent="0.3">
      <c r="A115" t="s">
        <v>27</v>
      </c>
      <c r="B115" s="3" t="s">
        <v>12</v>
      </c>
      <c r="C115" s="4">
        <v>12.58967</v>
      </c>
      <c r="D115">
        <v>114</v>
      </c>
    </row>
    <row r="116" spans="1:20" x14ac:dyDescent="0.3">
      <c r="A116" t="s">
        <v>27</v>
      </c>
      <c r="B116" s="3" t="s">
        <v>13</v>
      </c>
      <c r="C116" s="4">
        <v>13.44434</v>
      </c>
      <c r="D116">
        <v>115</v>
      </c>
    </row>
    <row r="117" spans="1:20" x14ac:dyDescent="0.3">
      <c r="A117" t="s">
        <v>27</v>
      </c>
      <c r="B117" s="3" t="s">
        <v>14</v>
      </c>
      <c r="C117" s="4">
        <v>12.92205</v>
      </c>
      <c r="D117">
        <v>116</v>
      </c>
    </row>
    <row r="118" spans="1:20" x14ac:dyDescent="0.3">
      <c r="A118" t="s">
        <v>27</v>
      </c>
      <c r="B118" s="3" t="s">
        <v>15</v>
      </c>
      <c r="C118" s="4">
        <v>15.164540000000001</v>
      </c>
      <c r="D118">
        <v>117</v>
      </c>
    </row>
    <row r="119" spans="1:20" x14ac:dyDescent="0.3">
      <c r="A119" t="s">
        <v>27</v>
      </c>
      <c r="B119" s="3" t="s">
        <v>16</v>
      </c>
      <c r="C119" s="4">
        <v>16.25685</v>
      </c>
      <c r="D119">
        <v>118</v>
      </c>
    </row>
    <row r="120" spans="1:20" x14ac:dyDescent="0.3">
      <c r="A120" t="s">
        <v>27</v>
      </c>
      <c r="B120" s="3" t="s">
        <v>17</v>
      </c>
      <c r="C120" s="4">
        <v>16.13447</v>
      </c>
      <c r="D120">
        <v>119</v>
      </c>
    </row>
    <row r="121" spans="1:20" x14ac:dyDescent="0.3">
      <c r="A121" t="s">
        <v>27</v>
      </c>
      <c r="B121" s="3" t="s">
        <v>18</v>
      </c>
      <c r="C121" s="4">
        <v>15.8817</v>
      </c>
      <c r="D121">
        <v>120</v>
      </c>
    </row>
    <row r="122" spans="1:20" x14ac:dyDescent="0.3">
      <c r="A122" t="s">
        <v>28</v>
      </c>
      <c r="B122" s="3" t="s">
        <v>6</v>
      </c>
      <c r="C122" s="4">
        <v>14.015510000000001</v>
      </c>
      <c r="D122">
        <v>121</v>
      </c>
    </row>
    <row r="123" spans="1:20" x14ac:dyDescent="0.3">
      <c r="A123" t="s">
        <v>28</v>
      </c>
      <c r="B123" s="3" t="s">
        <v>8</v>
      </c>
      <c r="C123" s="4">
        <v>13.53327</v>
      </c>
      <c r="D123">
        <v>122</v>
      </c>
    </row>
    <row r="124" spans="1:20" x14ac:dyDescent="0.3">
      <c r="A124" t="s">
        <v>28</v>
      </c>
      <c r="B124" s="3" t="s">
        <v>9</v>
      </c>
      <c r="C124" s="4">
        <v>16.439</v>
      </c>
      <c r="D124">
        <v>123</v>
      </c>
    </row>
    <row r="125" spans="1:20" x14ac:dyDescent="0.3">
      <c r="A125" t="s">
        <v>28</v>
      </c>
      <c r="B125" s="3" t="s">
        <v>10</v>
      </c>
      <c r="C125" s="4">
        <v>15.87768</v>
      </c>
      <c r="D125">
        <v>124</v>
      </c>
    </row>
    <row r="126" spans="1:20" x14ac:dyDescent="0.3">
      <c r="A126" t="s">
        <v>28</v>
      </c>
      <c r="B126" s="3" t="s">
        <v>11</v>
      </c>
      <c r="C126" s="4">
        <v>14.999499999999999</v>
      </c>
      <c r="D126">
        <v>125</v>
      </c>
    </row>
    <row r="127" spans="1:20" x14ac:dyDescent="0.3">
      <c r="A127" t="s">
        <v>28</v>
      </c>
      <c r="B127" s="3" t="s">
        <v>12</v>
      </c>
      <c r="C127" s="4">
        <v>15.326790000000001</v>
      </c>
      <c r="D127">
        <v>126</v>
      </c>
    </row>
    <row r="128" spans="1:20" x14ac:dyDescent="0.3">
      <c r="A128" t="s">
        <v>28</v>
      </c>
      <c r="B128" s="3" t="s">
        <v>13</v>
      </c>
      <c r="C128" s="4">
        <v>16.426839999999999</v>
      </c>
      <c r="D128">
        <v>127</v>
      </c>
    </row>
    <row r="129" spans="1:4" x14ac:dyDescent="0.3">
      <c r="A129" t="s">
        <v>28</v>
      </c>
      <c r="B129" s="3" t="s">
        <v>14</v>
      </c>
      <c r="C129" s="4">
        <v>15.66982</v>
      </c>
      <c r="D129">
        <v>128</v>
      </c>
    </row>
    <row r="130" spans="1:4" x14ac:dyDescent="0.3">
      <c r="A130" t="s">
        <v>28</v>
      </c>
      <c r="B130" s="3" t="s">
        <v>15</v>
      </c>
      <c r="C130" s="4">
        <v>17.207350000000002</v>
      </c>
      <c r="D130">
        <v>129</v>
      </c>
    </row>
    <row r="131" spans="1:4" x14ac:dyDescent="0.3">
      <c r="A131" t="s">
        <v>28</v>
      </c>
      <c r="B131" s="3" t="s">
        <v>16</v>
      </c>
      <c r="C131" s="4">
        <v>17.286619999999999</v>
      </c>
      <c r="D131">
        <v>130</v>
      </c>
    </row>
    <row r="132" spans="1:4" x14ac:dyDescent="0.3">
      <c r="A132" t="s">
        <v>28</v>
      </c>
      <c r="B132" s="3" t="s">
        <v>17</v>
      </c>
      <c r="C132" s="4">
        <v>18.87041</v>
      </c>
      <c r="D132">
        <v>131</v>
      </c>
    </row>
    <row r="133" spans="1:4" x14ac:dyDescent="0.3">
      <c r="A133" t="s">
        <v>28</v>
      </c>
      <c r="B133" s="3" t="s">
        <v>18</v>
      </c>
      <c r="C133" s="4">
        <v>18.078600000000002</v>
      </c>
      <c r="D133">
        <v>132</v>
      </c>
    </row>
    <row r="134" spans="1:4" x14ac:dyDescent="0.3">
      <c r="A134" t="s">
        <v>29</v>
      </c>
      <c r="B134" s="3" t="s">
        <v>6</v>
      </c>
      <c r="C134" s="4">
        <v>15.58704</v>
      </c>
      <c r="D134">
        <v>133</v>
      </c>
    </row>
    <row r="135" spans="1:4" x14ac:dyDescent="0.3">
      <c r="A135" t="s">
        <v>29</v>
      </c>
      <c r="B135" s="3" t="s">
        <v>8</v>
      </c>
      <c r="C135" s="4">
        <v>16.682469999999999</v>
      </c>
      <c r="D135">
        <v>134</v>
      </c>
    </row>
    <row r="136" spans="1:4" x14ac:dyDescent="0.3">
      <c r="A136" t="s">
        <v>29</v>
      </c>
      <c r="B136" s="3" t="s">
        <v>9</v>
      </c>
      <c r="C136" s="4">
        <v>18.733889999999999</v>
      </c>
      <c r="D136">
        <v>135</v>
      </c>
    </row>
    <row r="137" spans="1:4" x14ac:dyDescent="0.3">
      <c r="A137" t="s">
        <v>29</v>
      </c>
      <c r="B137" s="3" t="s">
        <v>10</v>
      </c>
      <c r="C137" s="4">
        <v>18.351579999999998</v>
      </c>
      <c r="D137">
        <v>136</v>
      </c>
    </row>
    <row r="138" spans="1:4" x14ac:dyDescent="0.3">
      <c r="A138" t="s">
        <v>29</v>
      </c>
      <c r="B138" s="3" t="s">
        <v>11</v>
      </c>
      <c r="C138" s="4">
        <v>19.152930000000001</v>
      </c>
      <c r="D138">
        <v>137</v>
      </c>
    </row>
    <row r="139" spans="1:4" x14ac:dyDescent="0.3">
      <c r="A139" t="s">
        <v>29</v>
      </c>
      <c r="B139" s="3" t="s">
        <v>12</v>
      </c>
      <c r="C139" s="4">
        <v>19.51793</v>
      </c>
      <c r="D139">
        <v>138</v>
      </c>
    </row>
    <row r="140" spans="1:4" x14ac:dyDescent="0.3">
      <c r="A140" t="s">
        <v>29</v>
      </c>
      <c r="B140" s="3" t="s">
        <v>13</v>
      </c>
      <c r="C140" s="4">
        <v>21.05387</v>
      </c>
      <c r="D140">
        <v>139</v>
      </c>
    </row>
    <row r="141" spans="1:4" x14ac:dyDescent="0.3">
      <c r="A141" t="s">
        <v>29</v>
      </c>
      <c r="B141" s="3" t="s">
        <v>14</v>
      </c>
      <c r="C141" s="4">
        <v>21.552199999999999</v>
      </c>
      <c r="D141">
        <v>140</v>
      </c>
    </row>
    <row r="142" spans="1:4" x14ac:dyDescent="0.3">
      <c r="A142" t="s">
        <v>29</v>
      </c>
      <c r="B142" s="3" t="s">
        <v>15</v>
      </c>
      <c r="C142" s="4">
        <v>20.68394</v>
      </c>
      <c r="D142">
        <v>141</v>
      </c>
    </row>
    <row r="143" spans="1:4" x14ac:dyDescent="0.3">
      <c r="A143" t="s">
        <v>29</v>
      </c>
      <c r="B143" s="3" t="s">
        <v>16</v>
      </c>
      <c r="C143" s="4">
        <v>21.02028</v>
      </c>
      <c r="D143">
        <v>142</v>
      </c>
    </row>
    <row r="144" spans="1:4" x14ac:dyDescent="0.3">
      <c r="A144" t="s">
        <v>29</v>
      </c>
      <c r="B144" s="3" t="s">
        <v>17</v>
      </c>
      <c r="C144" s="4">
        <v>21.696750000000002</v>
      </c>
      <c r="D144">
        <v>143</v>
      </c>
    </row>
    <row r="145" spans="1:4" x14ac:dyDescent="0.3">
      <c r="A145" t="s">
        <v>29</v>
      </c>
      <c r="B145" s="3" t="s">
        <v>18</v>
      </c>
      <c r="C145" s="4">
        <v>20.259640000000001</v>
      </c>
      <c r="D145">
        <v>144</v>
      </c>
    </row>
    <row r="146" spans="1:4" x14ac:dyDescent="0.3">
      <c r="A146" t="s">
        <v>30</v>
      </c>
      <c r="B146" s="3" t="s">
        <v>6</v>
      </c>
      <c r="C146" s="4">
        <v>19.855029999999999</v>
      </c>
      <c r="D146">
        <v>145</v>
      </c>
    </row>
    <row r="147" spans="1:4" x14ac:dyDescent="0.3">
      <c r="A147" t="s">
        <v>30</v>
      </c>
      <c r="B147" s="3" t="s">
        <v>8</v>
      </c>
      <c r="C147" s="4">
        <v>19.204840000000001</v>
      </c>
      <c r="D147">
        <v>146</v>
      </c>
    </row>
    <row r="148" spans="1:4" x14ac:dyDescent="0.3">
      <c r="A148" t="s">
        <v>30</v>
      </c>
      <c r="B148" s="3" t="s">
        <v>9</v>
      </c>
      <c r="C148" s="4">
        <v>21.904209999999999</v>
      </c>
      <c r="D148">
        <v>147</v>
      </c>
    </row>
    <row r="149" spans="1:4" x14ac:dyDescent="0.3">
      <c r="A149" t="s">
        <v>30</v>
      </c>
      <c r="B149" s="3" t="s">
        <v>10</v>
      </c>
      <c r="C149" s="4">
        <v>19.441649999999999</v>
      </c>
      <c r="D149">
        <v>148</v>
      </c>
    </row>
    <row r="150" spans="1:4" x14ac:dyDescent="0.3">
      <c r="A150" t="s">
        <v>30</v>
      </c>
      <c r="B150" s="3" t="s">
        <v>11</v>
      </c>
      <c r="C150" s="4">
        <v>20.674769999999999</v>
      </c>
      <c r="D150">
        <v>149</v>
      </c>
    </row>
    <row r="151" spans="1:4" x14ac:dyDescent="0.3">
      <c r="A151" t="s">
        <v>30</v>
      </c>
      <c r="B151" s="3" t="s">
        <v>12</v>
      </c>
      <c r="C151" s="4">
        <v>19.847090000000001</v>
      </c>
      <c r="D151">
        <v>150</v>
      </c>
    </row>
    <row r="152" spans="1:4" x14ac:dyDescent="0.3">
      <c r="A152" t="s">
        <v>30</v>
      </c>
      <c r="B152" s="3" t="s">
        <v>13</v>
      </c>
      <c r="C152" s="4">
        <v>21.101140000000001</v>
      </c>
      <c r="D152">
        <v>151</v>
      </c>
    </row>
    <row r="153" spans="1:4" x14ac:dyDescent="0.3">
      <c r="A153" t="s">
        <v>30</v>
      </c>
      <c r="B153" s="3" t="s">
        <v>14</v>
      </c>
      <c r="C153" s="4">
        <v>22.624140000000001</v>
      </c>
      <c r="D153">
        <v>152</v>
      </c>
    </row>
    <row r="154" spans="1:4" x14ac:dyDescent="0.3">
      <c r="A154" t="s">
        <v>30</v>
      </c>
      <c r="B154" s="3" t="s">
        <v>15</v>
      </c>
      <c r="C154" s="4">
        <v>20.02495</v>
      </c>
      <c r="D154">
        <v>153</v>
      </c>
    </row>
    <row r="155" spans="1:4" x14ac:dyDescent="0.3">
      <c r="A155" t="s">
        <v>30</v>
      </c>
      <c r="B155" s="3" t="s">
        <v>16</v>
      </c>
      <c r="C155" s="4">
        <v>22.819839999999999</v>
      </c>
      <c r="D155">
        <v>154</v>
      </c>
    </row>
    <row r="156" spans="1:4" x14ac:dyDescent="0.3">
      <c r="A156" t="s">
        <v>30</v>
      </c>
      <c r="B156" s="3" t="s">
        <v>17</v>
      </c>
      <c r="C156" s="4">
        <v>23.640609999999999</v>
      </c>
      <c r="D156">
        <v>155</v>
      </c>
    </row>
    <row r="157" spans="1:4" x14ac:dyDescent="0.3">
      <c r="A157" t="s">
        <v>30</v>
      </c>
      <c r="B157" s="3" t="s">
        <v>18</v>
      </c>
      <c r="C157" s="4">
        <v>19.239280000000001</v>
      </c>
      <c r="D157">
        <v>156</v>
      </c>
    </row>
    <row r="158" spans="1:4" x14ac:dyDescent="0.3">
      <c r="A158" t="s">
        <v>31</v>
      </c>
      <c r="B158" s="3" t="s">
        <v>6</v>
      </c>
      <c r="C158" s="4">
        <v>19.840730000000001</v>
      </c>
      <c r="D158">
        <v>157</v>
      </c>
    </row>
    <row r="159" spans="1:4" x14ac:dyDescent="0.3">
      <c r="A159" t="s">
        <v>31</v>
      </c>
      <c r="B159" s="3" t="s">
        <v>8</v>
      </c>
      <c r="C159" s="4">
        <v>18.452259999999999</v>
      </c>
      <c r="D159">
        <v>158</v>
      </c>
    </row>
    <row r="160" spans="1:4" x14ac:dyDescent="0.3">
      <c r="A160" t="s">
        <v>31</v>
      </c>
      <c r="B160" s="3" t="s">
        <v>9</v>
      </c>
      <c r="C160" s="4">
        <v>18.646329999999999</v>
      </c>
      <c r="D160">
        <v>159</v>
      </c>
    </row>
    <row r="161" spans="1:4" x14ac:dyDescent="0.3">
      <c r="A161" t="s">
        <v>31</v>
      </c>
      <c r="B161" s="3" t="s">
        <v>10</v>
      </c>
      <c r="C161" s="4">
        <v>19.28163</v>
      </c>
      <c r="D161">
        <v>160</v>
      </c>
    </row>
    <row r="162" spans="1:4" x14ac:dyDescent="0.3">
      <c r="A162" t="s">
        <v>31</v>
      </c>
      <c r="B162" s="3" t="s">
        <v>11</v>
      </c>
      <c r="C162" s="4">
        <v>19.80031</v>
      </c>
      <c r="D162">
        <v>161</v>
      </c>
    </row>
    <row r="163" spans="1:4" x14ac:dyDescent="0.3">
      <c r="A163" t="s">
        <v>31</v>
      </c>
      <c r="B163" s="3" t="s">
        <v>12</v>
      </c>
      <c r="C163" s="4">
        <v>17.367830000000001</v>
      </c>
      <c r="D163">
        <v>162</v>
      </c>
    </row>
    <row r="164" spans="1:4" x14ac:dyDescent="0.3">
      <c r="A164" t="s">
        <v>31</v>
      </c>
      <c r="B164" s="3" t="s">
        <v>13</v>
      </c>
      <c r="C164" s="4">
        <v>20.09507</v>
      </c>
      <c r="D164">
        <v>163</v>
      </c>
    </row>
    <row r="165" spans="1:4" x14ac:dyDescent="0.3">
      <c r="A165" t="s">
        <v>31</v>
      </c>
      <c r="B165" s="3" t="s">
        <v>14</v>
      </c>
      <c r="C165" s="4">
        <v>19.591349999999998</v>
      </c>
      <c r="D165">
        <v>164</v>
      </c>
    </row>
    <row r="166" spans="1:4" x14ac:dyDescent="0.3">
      <c r="A166" t="s">
        <v>31</v>
      </c>
      <c r="B166" s="3" t="s">
        <v>15</v>
      </c>
      <c r="C166" s="4">
        <v>19.716719999999999</v>
      </c>
      <c r="D166">
        <v>165</v>
      </c>
    </row>
    <row r="167" spans="1:4" x14ac:dyDescent="0.3">
      <c r="A167" t="s">
        <v>31</v>
      </c>
      <c r="B167" s="3" t="s">
        <v>16</v>
      </c>
      <c r="C167" s="4">
        <v>21.020900000000001</v>
      </c>
      <c r="D167">
        <v>166</v>
      </c>
    </row>
    <row r="168" spans="1:4" x14ac:dyDescent="0.3">
      <c r="A168" t="s">
        <v>31</v>
      </c>
      <c r="B168" s="3" t="s">
        <v>17</v>
      </c>
      <c r="C168" s="4">
        <v>20.310230000000001</v>
      </c>
      <c r="D168">
        <v>167</v>
      </c>
    </row>
    <row r="169" spans="1:4" x14ac:dyDescent="0.3">
      <c r="A169" t="s">
        <v>31</v>
      </c>
      <c r="B169" s="3" t="s">
        <v>18</v>
      </c>
      <c r="C169" s="4">
        <v>18.36749</v>
      </c>
      <c r="D169">
        <v>168</v>
      </c>
    </row>
    <row r="170" spans="1:4" x14ac:dyDescent="0.3">
      <c r="A170" t="s">
        <v>32</v>
      </c>
      <c r="B170" s="3" t="s">
        <v>6</v>
      </c>
      <c r="C170" s="4">
        <v>19.271059999999999</v>
      </c>
      <c r="D170">
        <v>169</v>
      </c>
    </row>
    <row r="171" spans="1:4" x14ac:dyDescent="0.3">
      <c r="A171" t="s">
        <v>32</v>
      </c>
      <c r="B171" s="3" t="s">
        <v>8</v>
      </c>
      <c r="C171" s="4">
        <v>18.066500000000001</v>
      </c>
      <c r="D171">
        <v>170</v>
      </c>
    </row>
    <row r="172" spans="1:4" x14ac:dyDescent="0.3">
      <c r="A172" t="s">
        <v>32</v>
      </c>
      <c r="B172" s="3" t="s">
        <v>9</v>
      </c>
      <c r="C172" s="4">
        <v>17.844470000000001</v>
      </c>
      <c r="D172">
        <v>171</v>
      </c>
    </row>
    <row r="173" spans="1:4" x14ac:dyDescent="0.3">
      <c r="A173" t="s">
        <v>32</v>
      </c>
      <c r="B173" s="3" t="s">
        <v>10</v>
      </c>
      <c r="C173" s="4">
        <v>18.83653</v>
      </c>
      <c r="D173">
        <v>172</v>
      </c>
    </row>
    <row r="174" spans="1:4" x14ac:dyDescent="0.3">
      <c r="A174" t="s">
        <v>32</v>
      </c>
      <c r="B174" s="3" t="s">
        <v>11</v>
      </c>
      <c r="C174" s="4">
        <v>19.60924</v>
      </c>
      <c r="D174">
        <v>173</v>
      </c>
    </row>
    <row r="175" spans="1:4" x14ac:dyDescent="0.3">
      <c r="A175" t="s">
        <v>32</v>
      </c>
      <c r="B175" s="3" t="s">
        <v>12</v>
      </c>
      <c r="C175" s="4">
        <v>19.02272</v>
      </c>
      <c r="D175">
        <v>174</v>
      </c>
    </row>
    <row r="176" spans="1:4" x14ac:dyDescent="0.3">
      <c r="A176" t="s">
        <v>32</v>
      </c>
      <c r="B176" s="3" t="s">
        <v>13</v>
      </c>
      <c r="C176" s="4">
        <v>20.504370000000002</v>
      </c>
      <c r="D176">
        <v>175</v>
      </c>
    </row>
    <row r="177" spans="1:4" x14ac:dyDescent="0.3">
      <c r="A177" t="s">
        <v>32</v>
      </c>
      <c r="B177" s="3" t="s">
        <v>14</v>
      </c>
      <c r="C177" s="4">
        <v>18.780619999999999</v>
      </c>
      <c r="D177">
        <v>176</v>
      </c>
    </row>
    <row r="178" spans="1:4" x14ac:dyDescent="0.3">
      <c r="A178" t="s">
        <v>32</v>
      </c>
      <c r="B178" s="3" t="s">
        <v>15</v>
      </c>
      <c r="C178" s="4">
        <v>20.513739999999999</v>
      </c>
      <c r="D178">
        <v>177</v>
      </c>
    </row>
    <row r="179" spans="1:4" x14ac:dyDescent="0.3">
      <c r="A179" t="s">
        <v>32</v>
      </c>
      <c r="B179" s="3" t="s">
        <v>16</v>
      </c>
      <c r="C179" s="4">
        <v>19.634429999999998</v>
      </c>
      <c r="D179">
        <v>178</v>
      </c>
    </row>
    <row r="180" spans="1:4" x14ac:dyDescent="0.3">
      <c r="A180" t="s">
        <v>32</v>
      </c>
      <c r="B180" s="3" t="s">
        <v>17</v>
      </c>
      <c r="C180" s="4">
        <v>18.579560000000001</v>
      </c>
      <c r="D180">
        <v>179</v>
      </c>
    </row>
    <row r="181" spans="1:4" x14ac:dyDescent="0.3">
      <c r="A181" t="s">
        <v>32</v>
      </c>
      <c r="B181" s="3" t="s">
        <v>18</v>
      </c>
      <c r="C181" s="4">
        <v>17.398869999999999</v>
      </c>
      <c r="D181">
        <v>180</v>
      </c>
    </row>
    <row r="182" spans="1:4" x14ac:dyDescent="0.3">
      <c r="A182" t="s">
        <v>33</v>
      </c>
      <c r="B182" s="3" t="s">
        <v>6</v>
      </c>
      <c r="C182" s="4">
        <v>16.711970000000001</v>
      </c>
      <c r="D182">
        <v>181</v>
      </c>
    </row>
    <row r="183" spans="1:4" x14ac:dyDescent="0.3">
      <c r="A183" t="s">
        <v>33</v>
      </c>
      <c r="B183" s="3" t="s">
        <v>8</v>
      </c>
      <c r="C183" s="4">
        <v>15.538399999999999</v>
      </c>
      <c r="D183">
        <v>182</v>
      </c>
    </row>
    <row r="184" spans="1:4" x14ac:dyDescent="0.3">
      <c r="A184" t="s">
        <v>33</v>
      </c>
      <c r="B184" s="3" t="s">
        <v>9</v>
      </c>
      <c r="C184" s="4">
        <v>16.353819999999999</v>
      </c>
      <c r="D184">
        <v>183</v>
      </c>
    </row>
    <row r="185" spans="1:4" x14ac:dyDescent="0.3">
      <c r="A185" t="s">
        <v>33</v>
      </c>
      <c r="B185" s="3" t="s">
        <v>10</v>
      </c>
      <c r="C185" s="4">
        <v>17.067</v>
      </c>
      <c r="D185">
        <v>184</v>
      </c>
    </row>
    <row r="186" spans="1:4" x14ac:dyDescent="0.3">
      <c r="A186" t="s">
        <v>33</v>
      </c>
      <c r="B186" s="3" t="s">
        <v>11</v>
      </c>
      <c r="C186" s="4">
        <v>16.529990000000002</v>
      </c>
      <c r="D186">
        <v>185</v>
      </c>
    </row>
    <row r="187" spans="1:4" x14ac:dyDescent="0.3">
      <c r="A187" t="s">
        <v>33</v>
      </c>
      <c r="B187" s="3" t="s">
        <v>12</v>
      </c>
      <c r="C187" s="4">
        <v>17.444849999999999</v>
      </c>
      <c r="D187">
        <v>186</v>
      </c>
    </row>
    <row r="188" spans="1:4" x14ac:dyDescent="0.3">
      <c r="A188" t="s">
        <v>33</v>
      </c>
      <c r="B188" s="3" t="s">
        <v>13</v>
      </c>
      <c r="C188" s="4">
        <v>17.819769999999998</v>
      </c>
      <c r="D188">
        <v>187</v>
      </c>
    </row>
    <row r="189" spans="1:4" x14ac:dyDescent="0.3">
      <c r="A189" t="s">
        <v>33</v>
      </c>
      <c r="B189" s="3" t="s">
        <v>14</v>
      </c>
      <c r="C189" s="4">
        <v>15.89893</v>
      </c>
      <c r="D189">
        <v>188</v>
      </c>
    </row>
    <row r="190" spans="1:4" x14ac:dyDescent="0.3">
      <c r="A190" t="s">
        <v>33</v>
      </c>
      <c r="B190" s="3" t="s">
        <v>15</v>
      </c>
      <c r="C190" s="4">
        <v>17.060230000000001</v>
      </c>
      <c r="D190">
        <v>189</v>
      </c>
    </row>
    <row r="191" spans="1:4" x14ac:dyDescent="0.3">
      <c r="A191" t="s">
        <v>33</v>
      </c>
      <c r="B191" s="3" t="s">
        <v>16</v>
      </c>
      <c r="C191" s="4">
        <v>17.489999999999998</v>
      </c>
      <c r="D191">
        <v>190</v>
      </c>
    </row>
    <row r="192" spans="1:4" x14ac:dyDescent="0.3">
      <c r="A192" t="s">
        <v>33</v>
      </c>
      <c r="B192" s="3" t="s">
        <v>17</v>
      </c>
      <c r="C192" s="4">
        <v>16.90401</v>
      </c>
      <c r="D192">
        <v>191</v>
      </c>
    </row>
    <row r="193" spans="1:4" x14ac:dyDescent="0.3">
      <c r="A193" t="s">
        <v>33</v>
      </c>
      <c r="B193" s="3" t="s">
        <v>18</v>
      </c>
      <c r="C193" s="4">
        <v>15.802490000000001</v>
      </c>
      <c r="D193">
        <v>192</v>
      </c>
    </row>
    <row r="194" spans="1:4" x14ac:dyDescent="0.3">
      <c r="A194" t="s">
        <v>34</v>
      </c>
      <c r="B194" s="3" t="s">
        <v>6</v>
      </c>
      <c r="C194" s="4">
        <v>14.10927</v>
      </c>
      <c r="D194">
        <v>193</v>
      </c>
    </row>
    <row r="195" spans="1:4" x14ac:dyDescent="0.3">
      <c r="A195" t="s">
        <v>34</v>
      </c>
      <c r="B195" s="3" t="s">
        <v>8</v>
      </c>
      <c r="C195" s="4">
        <v>14.65401</v>
      </c>
      <c r="D195">
        <v>194</v>
      </c>
    </row>
    <row r="196" spans="1:4" x14ac:dyDescent="0.3">
      <c r="A196" t="s">
        <v>34</v>
      </c>
      <c r="B196" s="3" t="s">
        <v>9</v>
      </c>
      <c r="C196" s="4">
        <v>15.31202</v>
      </c>
      <c r="D196">
        <v>195</v>
      </c>
    </row>
    <row r="197" spans="1:4" x14ac:dyDescent="0.3">
      <c r="A197" t="s">
        <v>34</v>
      </c>
      <c r="B197" s="3" t="s">
        <v>10</v>
      </c>
      <c r="C197" s="4">
        <v>15.21078</v>
      </c>
      <c r="D197">
        <v>196</v>
      </c>
    </row>
    <row r="198" spans="1:4" x14ac:dyDescent="0.3">
      <c r="A198" t="s">
        <v>34</v>
      </c>
      <c r="B198" s="3" t="s">
        <v>11</v>
      </c>
      <c r="C198" s="4">
        <v>14.9963</v>
      </c>
      <c r="D198">
        <v>197</v>
      </c>
    </row>
    <row r="199" spans="1:4" x14ac:dyDescent="0.3">
      <c r="A199" t="s">
        <v>34</v>
      </c>
      <c r="B199" s="3" t="s">
        <v>12</v>
      </c>
      <c r="C199" s="4">
        <v>16.35558</v>
      </c>
      <c r="D199">
        <v>198</v>
      </c>
    </row>
    <row r="200" spans="1:4" x14ac:dyDescent="0.3">
      <c r="A200" t="s">
        <v>34</v>
      </c>
      <c r="B200" s="3" t="s">
        <v>13</v>
      </c>
      <c r="C200" s="4">
        <v>15.69378</v>
      </c>
      <c r="D200">
        <v>199</v>
      </c>
    </row>
    <row r="201" spans="1:4" x14ac:dyDescent="0.3">
      <c r="A201" t="s">
        <v>34</v>
      </c>
      <c r="B201" s="3" t="s">
        <v>14</v>
      </c>
      <c r="C201" s="4">
        <v>16.964490000000001</v>
      </c>
      <c r="D201">
        <v>200</v>
      </c>
    </row>
    <row r="202" spans="1:4" x14ac:dyDescent="0.3">
      <c r="A202" t="s">
        <v>34</v>
      </c>
      <c r="B202" s="3" t="s">
        <v>15</v>
      </c>
      <c r="C202" s="4">
        <v>16.741309999999999</v>
      </c>
      <c r="D202">
        <v>201</v>
      </c>
    </row>
    <row r="203" spans="1:4" x14ac:dyDescent="0.3">
      <c r="A203" t="s">
        <v>34</v>
      </c>
      <c r="B203" s="3" t="s">
        <v>16</v>
      </c>
      <c r="C203" s="4">
        <v>16.5596</v>
      </c>
      <c r="D203">
        <v>202</v>
      </c>
    </row>
    <row r="204" spans="1:4" x14ac:dyDescent="0.3">
      <c r="A204" t="s">
        <v>34</v>
      </c>
      <c r="B204" s="3" t="s">
        <v>17</v>
      </c>
      <c r="C204" s="4">
        <v>16.942440000000001</v>
      </c>
      <c r="D204">
        <v>203</v>
      </c>
    </row>
    <row r="205" spans="1:4" x14ac:dyDescent="0.3">
      <c r="A205" t="s">
        <v>34</v>
      </c>
      <c r="B205" s="3" t="s">
        <v>18</v>
      </c>
      <c r="C205" s="4">
        <v>15.7347</v>
      </c>
      <c r="D205">
        <v>204</v>
      </c>
    </row>
    <row r="206" spans="1:4" x14ac:dyDescent="0.3">
      <c r="A206" t="s">
        <v>35</v>
      </c>
      <c r="B206" s="3" t="s">
        <v>6</v>
      </c>
      <c r="C206" s="4">
        <v>15.993830000000001</v>
      </c>
      <c r="D206">
        <v>205</v>
      </c>
    </row>
    <row r="207" spans="1:4" x14ac:dyDescent="0.3">
      <c r="A207" t="s">
        <v>35</v>
      </c>
      <c r="B207" s="3" t="s">
        <v>8</v>
      </c>
      <c r="C207" s="4">
        <v>14.85041</v>
      </c>
      <c r="D207">
        <v>206</v>
      </c>
    </row>
    <row r="208" spans="1:4" x14ac:dyDescent="0.3">
      <c r="A208" t="s">
        <v>35</v>
      </c>
      <c r="B208" s="3" t="s">
        <v>9</v>
      </c>
      <c r="C208" s="4">
        <v>17.241949999999999</v>
      </c>
      <c r="D208">
        <v>207</v>
      </c>
    </row>
    <row r="209" spans="1:4" x14ac:dyDescent="0.3">
      <c r="A209" t="s">
        <v>35</v>
      </c>
      <c r="B209" s="3" t="s">
        <v>10</v>
      </c>
      <c r="C209" s="4">
        <v>15.26186</v>
      </c>
      <c r="D209">
        <v>208</v>
      </c>
    </row>
    <row r="210" spans="1:4" x14ac:dyDescent="0.3">
      <c r="A210" t="s">
        <v>35</v>
      </c>
      <c r="B210" s="3" t="s">
        <v>11</v>
      </c>
      <c r="C210" s="4">
        <v>19.566410000000001</v>
      </c>
      <c r="D210">
        <v>209</v>
      </c>
    </row>
    <row r="211" spans="1:4" x14ac:dyDescent="0.3">
      <c r="A211" t="s">
        <v>35</v>
      </c>
      <c r="B211" s="3" t="s">
        <v>12</v>
      </c>
      <c r="C211" s="4">
        <v>17.512930000000001</v>
      </c>
      <c r="D211">
        <v>210</v>
      </c>
    </row>
    <row r="212" spans="1:4" x14ac:dyDescent="0.3">
      <c r="A212" t="s">
        <v>35</v>
      </c>
      <c r="B212" s="3" t="s">
        <v>13</v>
      </c>
      <c r="C212" s="4">
        <v>23.452490000000001</v>
      </c>
      <c r="D212">
        <v>211</v>
      </c>
    </row>
    <row r="213" spans="1:4" x14ac:dyDescent="0.3">
      <c r="A213" t="s">
        <v>35</v>
      </c>
      <c r="B213" s="3" t="s">
        <v>14</v>
      </c>
      <c r="C213" s="4">
        <v>20.785599999999999</v>
      </c>
      <c r="D213">
        <v>212</v>
      </c>
    </row>
    <row r="214" spans="1:4" x14ac:dyDescent="0.3">
      <c r="A214" t="s">
        <v>35</v>
      </c>
      <c r="B214" s="3" t="s">
        <v>15</v>
      </c>
      <c r="C214" s="4">
        <v>20.662430000000001</v>
      </c>
      <c r="D214">
        <v>213</v>
      </c>
    </row>
    <row r="215" spans="1:4" x14ac:dyDescent="0.3">
      <c r="A215" t="s">
        <v>35</v>
      </c>
      <c r="B215" s="3" t="s">
        <v>16</v>
      </c>
      <c r="C215" s="4">
        <v>18.642869999999998</v>
      </c>
      <c r="D215">
        <v>214</v>
      </c>
    </row>
    <row r="216" spans="1:4" x14ac:dyDescent="0.3">
      <c r="A216" t="s">
        <v>35</v>
      </c>
      <c r="B216" s="3" t="s">
        <v>17</v>
      </c>
      <c r="C216" s="4">
        <v>19.121980000000001</v>
      </c>
      <c r="D216">
        <v>215</v>
      </c>
    </row>
    <row r="217" spans="1:4" x14ac:dyDescent="0.3">
      <c r="A217" t="s">
        <v>35</v>
      </c>
      <c r="B217" s="3" t="s">
        <v>18</v>
      </c>
      <c r="C217" s="4">
        <v>18.189229999999998</v>
      </c>
      <c r="D217">
        <v>216</v>
      </c>
    </row>
    <row r="218" spans="1:4" x14ac:dyDescent="0.3">
      <c r="A218" t="s">
        <v>36</v>
      </c>
      <c r="B218" s="3" t="s">
        <v>6</v>
      </c>
      <c r="C218" s="4">
        <v>19.329149999999998</v>
      </c>
      <c r="D218">
        <v>217</v>
      </c>
    </row>
    <row r="219" spans="1:4" x14ac:dyDescent="0.3">
      <c r="A219" t="s">
        <v>36</v>
      </c>
      <c r="B219" s="3" t="s">
        <v>8</v>
      </c>
      <c r="C219" s="4">
        <v>17.90606</v>
      </c>
      <c r="D219">
        <v>218</v>
      </c>
    </row>
    <row r="220" spans="1:4" x14ac:dyDescent="0.3">
      <c r="A220" t="s">
        <v>36</v>
      </c>
      <c r="B220" s="3" t="s">
        <v>9</v>
      </c>
      <c r="C220" s="4">
        <v>18.449960000000001</v>
      </c>
      <c r="D220">
        <v>219</v>
      </c>
    </row>
    <row r="221" spans="1:4" x14ac:dyDescent="0.3">
      <c r="A221" t="s">
        <v>36</v>
      </c>
      <c r="B221" s="3" t="s">
        <v>10</v>
      </c>
      <c r="C221" s="4">
        <v>18.00103</v>
      </c>
      <c r="D221">
        <v>220</v>
      </c>
    </row>
    <row r="222" spans="1:4" x14ac:dyDescent="0.3">
      <c r="A222" t="s">
        <v>36</v>
      </c>
      <c r="B222" s="3" t="s">
        <v>11</v>
      </c>
      <c r="C222" s="4">
        <v>19.735880000000002</v>
      </c>
      <c r="D222">
        <v>221</v>
      </c>
    </row>
    <row r="223" spans="1:4" x14ac:dyDescent="0.3">
      <c r="A223" t="s">
        <v>36</v>
      </c>
      <c r="B223" s="3" t="s">
        <v>12</v>
      </c>
      <c r="C223" s="4">
        <v>19.204989999999999</v>
      </c>
      <c r="D223">
        <v>222</v>
      </c>
    </row>
    <row r="224" spans="1:4" x14ac:dyDescent="0.3">
      <c r="A224" t="s">
        <v>36</v>
      </c>
      <c r="B224" s="3" t="s">
        <v>13</v>
      </c>
      <c r="C224" s="4">
        <v>18.64649</v>
      </c>
      <c r="D224">
        <v>223</v>
      </c>
    </row>
    <row r="225" spans="1:4" x14ac:dyDescent="0.3">
      <c r="A225" t="s">
        <v>36</v>
      </c>
      <c r="B225" s="3" t="s">
        <v>14</v>
      </c>
      <c r="C225" s="4">
        <v>19.60106</v>
      </c>
      <c r="D225">
        <v>224</v>
      </c>
    </row>
    <row r="226" spans="1:4" x14ac:dyDescent="0.3">
      <c r="A226" t="s">
        <v>36</v>
      </c>
      <c r="B226" s="3" t="s">
        <v>15</v>
      </c>
      <c r="C226" s="4">
        <v>18.024429999999999</v>
      </c>
      <c r="D226">
        <v>225</v>
      </c>
    </row>
    <row r="227" spans="1:4" x14ac:dyDescent="0.3">
      <c r="A227" t="s">
        <v>36</v>
      </c>
      <c r="B227" s="3" t="s">
        <v>16</v>
      </c>
      <c r="C227" s="4">
        <v>20.562660000000001</v>
      </c>
      <c r="D227">
        <v>226</v>
      </c>
    </row>
    <row r="228" spans="1:4" x14ac:dyDescent="0.3">
      <c r="A228" t="s">
        <v>36</v>
      </c>
      <c r="B228" s="3" t="s">
        <v>17</v>
      </c>
      <c r="C228" s="4">
        <v>20.77148</v>
      </c>
      <c r="D228">
        <v>227</v>
      </c>
    </row>
    <row r="229" spans="1:4" x14ac:dyDescent="0.3">
      <c r="A229" t="s">
        <v>36</v>
      </c>
      <c r="B229" s="3" t="s">
        <v>18</v>
      </c>
      <c r="C229" s="4">
        <v>16.801639999999999</v>
      </c>
      <c r="D229">
        <v>228</v>
      </c>
    </row>
    <row r="230" spans="1:4" x14ac:dyDescent="0.3">
      <c r="A230" t="s">
        <v>37</v>
      </c>
      <c r="B230" s="3" t="s">
        <v>6</v>
      </c>
      <c r="C230" s="4">
        <v>18.5867</v>
      </c>
      <c r="D230">
        <v>229</v>
      </c>
    </row>
    <row r="231" spans="1:4" x14ac:dyDescent="0.3">
      <c r="A231" t="s">
        <v>37</v>
      </c>
      <c r="B231" s="3" t="s">
        <v>8</v>
      </c>
      <c r="C231" s="4">
        <v>16.67962</v>
      </c>
      <c r="D231">
        <v>230</v>
      </c>
    </row>
    <row r="232" spans="1:4" x14ac:dyDescent="0.3">
      <c r="A232" t="s">
        <v>37</v>
      </c>
      <c r="B232" s="3" t="s">
        <v>9</v>
      </c>
      <c r="C232" s="4">
        <v>17.00919</v>
      </c>
      <c r="D232">
        <v>231</v>
      </c>
    </row>
    <row r="233" spans="1:4" x14ac:dyDescent="0.3">
      <c r="A233" t="s">
        <v>37</v>
      </c>
      <c r="B233" s="3" t="s">
        <v>10</v>
      </c>
      <c r="C233" s="4">
        <v>17.709949999999999</v>
      </c>
      <c r="D233">
        <v>232</v>
      </c>
    </row>
    <row r="234" spans="1:4" x14ac:dyDescent="0.3">
      <c r="A234" t="s">
        <v>37</v>
      </c>
      <c r="B234" s="3" t="s">
        <v>11</v>
      </c>
      <c r="C234" s="4">
        <v>18.562239999999999</v>
      </c>
      <c r="D234">
        <v>233</v>
      </c>
    </row>
    <row r="235" spans="1:4" x14ac:dyDescent="0.3">
      <c r="A235" t="s">
        <v>37</v>
      </c>
      <c r="B235" s="3" t="s">
        <v>12</v>
      </c>
      <c r="C235" s="4">
        <v>16.42464</v>
      </c>
      <c r="D235">
        <v>234</v>
      </c>
    </row>
    <row r="236" spans="1:4" x14ac:dyDescent="0.3">
      <c r="A236" t="s">
        <v>37</v>
      </c>
      <c r="B236" s="3" t="s">
        <v>13</v>
      </c>
      <c r="C236" s="4">
        <v>18.40925</v>
      </c>
      <c r="D236">
        <v>235</v>
      </c>
    </row>
    <row r="237" spans="1:4" x14ac:dyDescent="0.3">
      <c r="A237" t="s">
        <v>37</v>
      </c>
      <c r="B237" s="3" t="s">
        <v>14</v>
      </c>
      <c r="C237" s="4">
        <v>17.533000000000001</v>
      </c>
      <c r="D237">
        <v>236</v>
      </c>
    </row>
    <row r="238" spans="1:4" x14ac:dyDescent="0.3">
      <c r="A238" t="s">
        <v>37</v>
      </c>
      <c r="B238" s="3" t="s">
        <v>15</v>
      </c>
      <c r="C238" s="4">
        <v>17.715579999999999</v>
      </c>
      <c r="D238">
        <v>237</v>
      </c>
    </row>
    <row r="239" spans="1:4" x14ac:dyDescent="0.3">
      <c r="A239" t="s">
        <v>37</v>
      </c>
      <c r="B239" s="3" t="s">
        <v>16</v>
      </c>
      <c r="C239" s="4">
        <v>19.483979999999999</v>
      </c>
      <c r="D239">
        <v>238</v>
      </c>
    </row>
    <row r="240" spans="1:4" x14ac:dyDescent="0.3">
      <c r="A240" t="s">
        <v>37</v>
      </c>
      <c r="B240" s="3" t="s">
        <v>17</v>
      </c>
      <c r="C240" s="4">
        <v>17.714369999999999</v>
      </c>
      <c r="D240">
        <v>239</v>
      </c>
    </row>
    <row r="241" spans="1:4" x14ac:dyDescent="0.3">
      <c r="A241" t="s">
        <v>37</v>
      </c>
      <c r="B241" s="3" t="s">
        <v>18</v>
      </c>
      <c r="C241" s="4">
        <v>17.893190000000001</v>
      </c>
      <c r="D241">
        <v>240</v>
      </c>
    </row>
    <row r="242" spans="1:4" x14ac:dyDescent="0.3">
      <c r="A242" t="s">
        <v>38</v>
      </c>
      <c r="B242" s="3" t="s">
        <v>6</v>
      </c>
      <c r="C242" s="4">
        <v>17.261749999999999</v>
      </c>
      <c r="D242">
        <v>241</v>
      </c>
    </row>
    <row r="243" spans="1:4" x14ac:dyDescent="0.3">
      <c r="A243" t="s">
        <v>38</v>
      </c>
      <c r="B243" s="3" t="s">
        <v>8</v>
      </c>
      <c r="C243" s="4">
        <v>14.296110000000001</v>
      </c>
      <c r="D243">
        <v>242</v>
      </c>
    </row>
    <row r="244" spans="1:4" x14ac:dyDescent="0.3">
      <c r="A244" t="s">
        <v>38</v>
      </c>
      <c r="B244" s="3" t="s">
        <v>9</v>
      </c>
      <c r="C244" s="4">
        <v>14.94666</v>
      </c>
      <c r="D244">
        <v>243</v>
      </c>
    </row>
    <row r="245" spans="1:4" x14ac:dyDescent="0.3">
      <c r="A245" t="s">
        <v>38</v>
      </c>
      <c r="B245" s="3" t="s">
        <v>10</v>
      </c>
      <c r="C245" s="4">
        <v>15.04491</v>
      </c>
      <c r="D245">
        <v>244</v>
      </c>
    </row>
    <row r="246" spans="1:4" x14ac:dyDescent="0.3">
      <c r="A246" t="s">
        <v>38</v>
      </c>
      <c r="B246" s="3" t="s">
        <v>11</v>
      </c>
      <c r="C246" s="4">
        <v>14.348610000000001</v>
      </c>
      <c r="D246">
        <v>245</v>
      </c>
    </row>
    <row r="247" spans="1:4" x14ac:dyDescent="0.3">
      <c r="A247" t="s">
        <v>38</v>
      </c>
      <c r="B247" s="3" t="s">
        <v>12</v>
      </c>
      <c r="C247" s="4">
        <v>16.027719999999999</v>
      </c>
      <c r="D247">
        <v>246</v>
      </c>
    </row>
    <row r="248" spans="1:4" x14ac:dyDescent="0.3">
      <c r="A248" t="s">
        <v>38</v>
      </c>
      <c r="B248" s="3" t="s">
        <v>13</v>
      </c>
      <c r="C248" s="4">
        <v>18.09994</v>
      </c>
      <c r="D248">
        <v>247</v>
      </c>
    </row>
    <row r="249" spans="1:4" x14ac:dyDescent="0.3">
      <c r="A249" t="s">
        <v>38</v>
      </c>
      <c r="B249" s="3" t="s">
        <v>14</v>
      </c>
      <c r="C249" s="4">
        <v>17.250779999999999</v>
      </c>
      <c r="D249">
        <v>248</v>
      </c>
    </row>
    <row r="250" spans="1:4" x14ac:dyDescent="0.3">
      <c r="A250" t="s">
        <v>38</v>
      </c>
      <c r="B250" s="3" t="s">
        <v>15</v>
      </c>
      <c r="C250" s="4">
        <v>17.121189999999999</v>
      </c>
      <c r="D250">
        <v>249</v>
      </c>
    </row>
    <row r="251" spans="1:4" x14ac:dyDescent="0.3">
      <c r="A251" t="s">
        <v>38</v>
      </c>
      <c r="B251" s="3" t="s">
        <v>16</v>
      </c>
      <c r="C251" s="4">
        <v>18.468340000000001</v>
      </c>
      <c r="D251">
        <v>250</v>
      </c>
    </row>
    <row r="252" spans="1:4" x14ac:dyDescent="0.3">
      <c r="A252" t="s">
        <v>38</v>
      </c>
      <c r="B252" s="3" t="s">
        <v>17</v>
      </c>
      <c r="C252" s="4">
        <v>20.695959999999999</v>
      </c>
      <c r="D252">
        <v>251</v>
      </c>
    </row>
    <row r="253" spans="1:4" x14ac:dyDescent="0.3">
      <c r="A253" t="s">
        <v>38</v>
      </c>
      <c r="B253" s="3" t="s">
        <v>18</v>
      </c>
      <c r="C253" s="4">
        <v>19.574950000000001</v>
      </c>
      <c r="D253">
        <v>252</v>
      </c>
    </row>
    <row r="254" spans="1:4" x14ac:dyDescent="0.3">
      <c r="A254" t="s">
        <v>39</v>
      </c>
      <c r="B254" s="3" t="s">
        <v>6</v>
      </c>
      <c r="C254" s="4">
        <v>18.09431</v>
      </c>
      <c r="D254">
        <v>253</v>
      </c>
    </row>
    <row r="255" spans="1:4" x14ac:dyDescent="0.3">
      <c r="A255" t="s">
        <v>39</v>
      </c>
      <c r="B255" s="3" t="s">
        <v>8</v>
      </c>
      <c r="C255" s="4">
        <v>18.722349999999999</v>
      </c>
      <c r="D255">
        <v>254</v>
      </c>
    </row>
    <row r="256" spans="1:4" x14ac:dyDescent="0.3">
      <c r="A256" t="s">
        <v>39</v>
      </c>
      <c r="B256" s="3" t="s">
        <v>9</v>
      </c>
      <c r="C256" s="4">
        <v>21.328949999999999</v>
      </c>
      <c r="D256">
        <v>255</v>
      </c>
    </row>
    <row r="257" spans="1:4" x14ac:dyDescent="0.3">
      <c r="A257" t="s">
        <v>39</v>
      </c>
      <c r="B257" s="3" t="s">
        <v>10</v>
      </c>
      <c r="C257" s="4">
        <v>19.80613</v>
      </c>
      <c r="D257">
        <v>256</v>
      </c>
    </row>
    <row r="258" spans="1:4" x14ac:dyDescent="0.3">
      <c r="A258" t="s">
        <v>39</v>
      </c>
      <c r="B258" s="3" t="s">
        <v>11</v>
      </c>
      <c r="C258" s="4">
        <v>20.12041</v>
      </c>
      <c r="D258">
        <v>257</v>
      </c>
    </row>
    <row r="259" spans="1:4" x14ac:dyDescent="0.3">
      <c r="A259" t="s">
        <v>39</v>
      </c>
      <c r="B259" s="3" t="s">
        <v>12</v>
      </c>
      <c r="C259" s="4">
        <v>21.465260000000001</v>
      </c>
      <c r="D259">
        <v>258</v>
      </c>
    </row>
    <row r="260" spans="1:4" x14ac:dyDescent="0.3">
      <c r="A260" t="s">
        <v>39</v>
      </c>
      <c r="B260" s="3" t="s">
        <v>13</v>
      </c>
      <c r="C260" s="4">
        <v>20.04731</v>
      </c>
      <c r="D260">
        <v>259</v>
      </c>
    </row>
    <row r="261" spans="1:4" x14ac:dyDescent="0.3">
      <c r="A261" t="s">
        <v>39</v>
      </c>
      <c r="B261" s="3" t="s">
        <v>14</v>
      </c>
      <c r="C261" s="4">
        <v>20.138500000000001</v>
      </c>
      <c r="D261">
        <v>260</v>
      </c>
    </row>
    <row r="262" spans="1:4" x14ac:dyDescent="0.3">
      <c r="A262" t="s">
        <v>39</v>
      </c>
      <c r="B262" s="3" t="s">
        <v>15</v>
      </c>
      <c r="C262" s="4">
        <v>20.62839</v>
      </c>
      <c r="D262">
        <v>261</v>
      </c>
    </row>
    <row r="263" spans="1:4" x14ac:dyDescent="0.3">
      <c r="A263" t="s">
        <v>39</v>
      </c>
      <c r="B263" s="3" t="s">
        <v>16</v>
      </c>
      <c r="C263" s="4">
        <v>20.631789999999999</v>
      </c>
      <c r="D263">
        <v>262</v>
      </c>
    </row>
    <row r="264" spans="1:4" x14ac:dyDescent="0.3">
      <c r="A264" t="s">
        <v>39</v>
      </c>
      <c r="B264" s="3" t="s">
        <v>17</v>
      </c>
      <c r="C264" s="4">
        <v>23.541869999999999</v>
      </c>
      <c r="D264">
        <v>263</v>
      </c>
    </row>
    <row r="265" spans="1:4" x14ac:dyDescent="0.3">
      <c r="A265" t="s">
        <v>39</v>
      </c>
      <c r="B265" s="3" t="s">
        <v>18</v>
      </c>
      <c r="C265" s="4">
        <v>23.17764</v>
      </c>
      <c r="D265">
        <v>264</v>
      </c>
    </row>
    <row r="266" spans="1:4" x14ac:dyDescent="0.3">
      <c r="A266" t="s">
        <v>40</v>
      </c>
      <c r="B266" s="3" t="s">
        <v>6</v>
      </c>
      <c r="C266" s="4">
        <v>21.11158</v>
      </c>
      <c r="D266">
        <v>265</v>
      </c>
    </row>
    <row r="267" spans="1:4" x14ac:dyDescent="0.3">
      <c r="A267" t="s">
        <v>40</v>
      </c>
      <c r="B267" s="3" t="s">
        <v>8</v>
      </c>
      <c r="C267" s="4">
        <v>22.688960000000002</v>
      </c>
      <c r="D267">
        <v>266</v>
      </c>
    </row>
    <row r="268" spans="1:4" x14ac:dyDescent="0.3">
      <c r="A268" t="s">
        <v>40</v>
      </c>
      <c r="B268" s="3" t="s">
        <v>9</v>
      </c>
      <c r="C268" s="4">
        <v>26.041060000000002</v>
      </c>
      <c r="D268">
        <v>267</v>
      </c>
    </row>
    <row r="269" spans="1:4" x14ac:dyDescent="0.3">
      <c r="A269" t="s">
        <v>40</v>
      </c>
      <c r="B269" s="3" t="s">
        <v>10</v>
      </c>
      <c r="C269" s="4">
        <v>22.7041</v>
      </c>
      <c r="D269">
        <v>268</v>
      </c>
    </row>
    <row r="270" spans="1:4" x14ac:dyDescent="0.3">
      <c r="A270" t="s">
        <v>40</v>
      </c>
      <c r="B270" s="3" t="s">
        <v>11</v>
      </c>
      <c r="C270" s="4">
        <v>24.70571</v>
      </c>
      <c r="D270">
        <v>269</v>
      </c>
    </row>
    <row r="271" spans="1:4" x14ac:dyDescent="0.3">
      <c r="A271" t="s">
        <v>40</v>
      </c>
      <c r="B271" s="3" t="s">
        <v>12</v>
      </c>
      <c r="C271" s="4">
        <v>25.340990000000001</v>
      </c>
      <c r="D271">
        <v>270</v>
      </c>
    </row>
    <row r="272" spans="1:4" x14ac:dyDescent="0.3">
      <c r="A272" t="s">
        <v>40</v>
      </c>
      <c r="B272" s="3" t="s">
        <v>13</v>
      </c>
      <c r="C272" s="4">
        <v>23.445810000000002</v>
      </c>
      <c r="D272">
        <v>271</v>
      </c>
    </row>
    <row r="273" spans="1:4" x14ac:dyDescent="0.3">
      <c r="A273" t="s">
        <v>40</v>
      </c>
      <c r="B273" s="3" t="s">
        <v>14</v>
      </c>
      <c r="C273" s="4">
        <v>26.81906</v>
      </c>
      <c r="D273">
        <v>272</v>
      </c>
    </row>
    <row r="274" spans="1:4" x14ac:dyDescent="0.3">
      <c r="A274" t="s">
        <v>40</v>
      </c>
      <c r="B274" s="3" t="s">
        <v>15</v>
      </c>
      <c r="C274" s="4">
        <v>24.865749999999998</v>
      </c>
      <c r="D274">
        <v>273</v>
      </c>
    </row>
    <row r="275" spans="1:4" x14ac:dyDescent="0.3">
      <c r="A275" t="s">
        <v>40</v>
      </c>
      <c r="B275" s="3" t="s">
        <v>16</v>
      </c>
      <c r="C275" s="4">
        <v>23.878990000000002</v>
      </c>
      <c r="D275">
        <v>274</v>
      </c>
    </row>
    <row r="276" spans="1:4" x14ac:dyDescent="0.3">
      <c r="A276" t="s">
        <v>40</v>
      </c>
      <c r="B276" s="3" t="s">
        <v>17</v>
      </c>
      <c r="C276" s="4">
        <v>24.48875</v>
      </c>
      <c r="D276">
        <v>275</v>
      </c>
    </row>
    <row r="277" spans="1:4" x14ac:dyDescent="0.3">
      <c r="A277" t="s">
        <v>40</v>
      </c>
      <c r="B277" s="3" t="s">
        <v>18</v>
      </c>
      <c r="C277" s="4">
        <v>23.058959999999999</v>
      </c>
      <c r="D277">
        <v>276</v>
      </c>
    </row>
    <row r="278" spans="1:4" x14ac:dyDescent="0.3">
      <c r="A278" t="s">
        <v>41</v>
      </c>
      <c r="B278" s="3" t="s">
        <v>6</v>
      </c>
      <c r="C278" s="4">
        <v>24.732710000000001</v>
      </c>
      <c r="D278">
        <v>277</v>
      </c>
    </row>
    <row r="279" spans="1:4" x14ac:dyDescent="0.3">
      <c r="A279" t="s">
        <v>41</v>
      </c>
      <c r="B279" s="3" t="s">
        <v>8</v>
      </c>
      <c r="C279" s="4">
        <v>20.871870000000001</v>
      </c>
      <c r="D279">
        <v>278</v>
      </c>
    </row>
    <row r="280" spans="1:4" x14ac:dyDescent="0.3">
      <c r="A280" t="s">
        <v>41</v>
      </c>
      <c r="B280" s="3" t="s">
        <v>9</v>
      </c>
      <c r="C280" s="4">
        <v>23.19378</v>
      </c>
      <c r="D280">
        <v>279</v>
      </c>
    </row>
    <row r="281" spans="1:4" x14ac:dyDescent="0.3">
      <c r="A281" t="s">
        <v>41</v>
      </c>
      <c r="B281" s="3" t="s">
        <v>10</v>
      </c>
      <c r="C281" s="4">
        <v>20.529910000000001</v>
      </c>
      <c r="D281">
        <v>280</v>
      </c>
    </row>
    <row r="282" spans="1:4" x14ac:dyDescent="0.3">
      <c r="A282" t="s">
        <v>41</v>
      </c>
      <c r="B282" s="3" t="s">
        <v>11</v>
      </c>
      <c r="C282" s="4">
        <v>24.367010000000001</v>
      </c>
      <c r="D282">
        <v>281</v>
      </c>
    </row>
    <row r="283" spans="1:4" x14ac:dyDescent="0.3">
      <c r="A283" t="s">
        <v>41</v>
      </c>
      <c r="B283" s="3" t="s">
        <v>12</v>
      </c>
      <c r="C283" s="4">
        <v>22.183499999999999</v>
      </c>
      <c r="D283">
        <v>282</v>
      </c>
    </row>
    <row r="284" spans="1:4" x14ac:dyDescent="0.3">
      <c r="A284" t="s">
        <v>41</v>
      </c>
      <c r="B284" s="3" t="s">
        <v>13</v>
      </c>
      <c r="C284" s="4">
        <v>22.96828</v>
      </c>
      <c r="D284">
        <v>283</v>
      </c>
    </row>
    <row r="285" spans="1:4" x14ac:dyDescent="0.3">
      <c r="A285" t="s">
        <v>41</v>
      </c>
      <c r="B285" s="3" t="s">
        <v>14</v>
      </c>
      <c r="C285" s="4">
        <v>23.579519999999999</v>
      </c>
      <c r="D285">
        <v>284</v>
      </c>
    </row>
    <row r="286" spans="1:4" x14ac:dyDescent="0.3">
      <c r="A286" t="s">
        <v>41</v>
      </c>
      <c r="B286" s="3" t="s">
        <v>15</v>
      </c>
      <c r="C286" s="4">
        <v>23.606089999999998</v>
      </c>
      <c r="D286">
        <v>285</v>
      </c>
    </row>
    <row r="287" spans="1:4" x14ac:dyDescent="0.3">
      <c r="A287" t="s">
        <v>41</v>
      </c>
      <c r="B287" s="3" t="s">
        <v>16</v>
      </c>
      <c r="C287" s="4">
        <v>24.17409</v>
      </c>
      <c r="D287">
        <v>286</v>
      </c>
    </row>
    <row r="288" spans="1:4" x14ac:dyDescent="0.3">
      <c r="A288" t="s">
        <v>41</v>
      </c>
      <c r="B288" s="3" t="s">
        <v>17</v>
      </c>
      <c r="C288" s="4">
        <v>22.936640000000001</v>
      </c>
      <c r="D288">
        <v>287</v>
      </c>
    </row>
    <row r="289" spans="1:4" x14ac:dyDescent="0.3">
      <c r="A289" t="s">
        <v>41</v>
      </c>
      <c r="B289" s="3" t="s">
        <v>18</v>
      </c>
      <c r="C289" s="4">
        <v>21.711079999999999</v>
      </c>
      <c r="D289">
        <v>288</v>
      </c>
    </row>
    <row r="290" spans="1:4" x14ac:dyDescent="0.3">
      <c r="A290" t="s">
        <v>42</v>
      </c>
      <c r="B290" s="3" t="s">
        <v>6</v>
      </c>
      <c r="C290" s="4">
        <v>22.913599999999999</v>
      </c>
      <c r="D290">
        <v>289</v>
      </c>
    </row>
    <row r="291" spans="1:4" x14ac:dyDescent="0.3">
      <c r="A291" t="s">
        <v>42</v>
      </c>
      <c r="B291" s="3" t="s">
        <v>8</v>
      </c>
      <c r="C291" s="4">
        <v>23.06568</v>
      </c>
      <c r="D291">
        <v>290</v>
      </c>
    </row>
    <row r="292" spans="1:4" x14ac:dyDescent="0.3">
      <c r="A292" t="s">
        <v>42</v>
      </c>
      <c r="B292" s="3" t="s">
        <v>9</v>
      </c>
      <c r="C292" s="4">
        <v>22.88401</v>
      </c>
      <c r="D292">
        <v>291</v>
      </c>
    </row>
    <row r="293" spans="1:4" x14ac:dyDescent="0.3">
      <c r="A293" t="s">
        <v>42</v>
      </c>
      <c r="B293" s="3" t="s">
        <v>10</v>
      </c>
      <c r="C293" s="4">
        <v>22.685099999999998</v>
      </c>
      <c r="D293">
        <v>292</v>
      </c>
    </row>
    <row r="294" spans="1:4" x14ac:dyDescent="0.3">
      <c r="A294" t="s">
        <v>42</v>
      </c>
      <c r="B294" s="3" t="s">
        <v>11</v>
      </c>
      <c r="C294" s="4">
        <v>24.958079999999999</v>
      </c>
      <c r="D294">
        <v>293</v>
      </c>
    </row>
    <row r="295" spans="1:4" x14ac:dyDescent="0.3">
      <c r="A295" t="s">
        <v>42</v>
      </c>
      <c r="B295" s="3" t="s">
        <v>12</v>
      </c>
      <c r="C295" s="4">
        <v>22.601939999999999</v>
      </c>
      <c r="D295">
        <v>294</v>
      </c>
    </row>
    <row r="296" spans="1:4" x14ac:dyDescent="0.3">
      <c r="A296" t="s">
        <v>42</v>
      </c>
      <c r="B296" s="3" t="s">
        <v>13</v>
      </c>
      <c r="C296" s="4">
        <v>25.257090000000002</v>
      </c>
      <c r="D296">
        <v>295</v>
      </c>
    </row>
    <row r="297" spans="1:4" x14ac:dyDescent="0.3">
      <c r="A297" t="s">
        <v>42</v>
      </c>
      <c r="B297" s="3" t="s">
        <v>14</v>
      </c>
      <c r="C297" s="4">
        <v>23.587319999999998</v>
      </c>
      <c r="D297">
        <v>296</v>
      </c>
    </row>
    <row r="298" spans="1:4" x14ac:dyDescent="0.3">
      <c r="A298" t="s">
        <v>42</v>
      </c>
      <c r="B298" s="5" t="s">
        <v>15</v>
      </c>
      <c r="C298" s="6">
        <v>23.497260000000001</v>
      </c>
      <c r="D298">
        <v>297</v>
      </c>
    </row>
  </sheetData>
  <conditionalFormatting pivot="1" sqref="G23:R23">
    <cfRule type="top10" dxfId="223" priority="226" percent="1" rank="25"/>
  </conditionalFormatting>
  <conditionalFormatting pivot="1" sqref="G23:R23">
    <cfRule type="top10" dxfId="222" priority="225" percent="1" bottom="1" rank="25"/>
  </conditionalFormatting>
  <conditionalFormatting pivot="1" sqref="G23:R23">
    <cfRule type="top10" dxfId="221" priority="224" percent="1" rank="25"/>
  </conditionalFormatting>
  <conditionalFormatting pivot="1" sqref="G24:R24">
    <cfRule type="top10" dxfId="220" priority="223" percent="1" rank="25"/>
  </conditionalFormatting>
  <conditionalFormatting pivot="1" sqref="G24:R24">
    <cfRule type="top10" dxfId="219" priority="222" percent="1" bottom="1" rank="25"/>
  </conditionalFormatting>
  <conditionalFormatting pivot="1" sqref="G24:R24">
    <cfRule type="top10" dxfId="218" priority="221" percent="1" rank="25"/>
  </conditionalFormatting>
  <conditionalFormatting pivot="1" sqref="G25:R25">
    <cfRule type="top10" dxfId="217" priority="220" percent="1" rank="25"/>
  </conditionalFormatting>
  <conditionalFormatting pivot="1" sqref="G25:R25">
    <cfRule type="top10" dxfId="216" priority="219" percent="1" bottom="1" rank="25"/>
  </conditionalFormatting>
  <conditionalFormatting pivot="1" sqref="G25:R25">
    <cfRule type="top10" dxfId="215" priority="218" percent="1" rank="25"/>
  </conditionalFormatting>
  <conditionalFormatting pivot="1" sqref="G26:R26">
    <cfRule type="top10" dxfId="214" priority="217" percent="1" rank="25"/>
  </conditionalFormatting>
  <conditionalFormatting pivot="1" sqref="G26:R26">
    <cfRule type="top10" dxfId="213" priority="216" percent="1" bottom="1" rank="25"/>
  </conditionalFormatting>
  <conditionalFormatting pivot="1" sqref="G26:R26">
    <cfRule type="top10" dxfId="212" priority="215" percent="1" rank="25"/>
  </conditionalFormatting>
  <conditionalFormatting pivot="1" sqref="G27:R27">
    <cfRule type="top10" dxfId="211" priority="214" percent="1" rank="25"/>
  </conditionalFormatting>
  <conditionalFormatting pivot="1" sqref="G27:R27">
    <cfRule type="top10" dxfId="210" priority="213" percent="1" bottom="1" rank="25"/>
  </conditionalFormatting>
  <conditionalFormatting pivot="1" sqref="G27:R27">
    <cfRule type="top10" dxfId="209" priority="212" percent="1" rank="25"/>
  </conditionalFormatting>
  <conditionalFormatting pivot="1" sqref="G28:R28">
    <cfRule type="top10" dxfId="208" priority="211" percent="1" rank="25"/>
  </conditionalFormatting>
  <conditionalFormatting pivot="1" sqref="G28:R28">
    <cfRule type="top10" dxfId="207" priority="210" percent="1" bottom="1" rank="25"/>
  </conditionalFormatting>
  <conditionalFormatting pivot="1" sqref="G28:R28">
    <cfRule type="top10" dxfId="206" priority="209" percent="1" rank="25"/>
  </conditionalFormatting>
  <conditionalFormatting pivot="1" sqref="G29:R29">
    <cfRule type="top10" dxfId="205" priority="208" percent="1" rank="25"/>
  </conditionalFormatting>
  <conditionalFormatting pivot="1" sqref="G29:R29">
    <cfRule type="top10" dxfId="204" priority="207" percent="1" bottom="1" rank="25"/>
  </conditionalFormatting>
  <conditionalFormatting pivot="1" sqref="G29:R29">
    <cfRule type="top10" dxfId="203" priority="206" percent="1" rank="25"/>
  </conditionalFormatting>
  <conditionalFormatting pivot="1" sqref="G30:R30">
    <cfRule type="top10" dxfId="202" priority="205" percent="1" rank="25"/>
  </conditionalFormatting>
  <conditionalFormatting pivot="1" sqref="G30:R30">
    <cfRule type="top10" dxfId="201" priority="204" percent="1" bottom="1" rank="25"/>
  </conditionalFormatting>
  <conditionalFormatting pivot="1" sqref="G30:R30">
    <cfRule type="top10" dxfId="200" priority="203" percent="1" rank="25"/>
  </conditionalFormatting>
  <conditionalFormatting pivot="1" sqref="G31:R31">
    <cfRule type="top10" dxfId="199" priority="202" percent="1" rank="25"/>
  </conditionalFormatting>
  <conditionalFormatting pivot="1" sqref="G31:R31">
    <cfRule type="top10" dxfId="198" priority="201" percent="1" bottom="1" rank="25"/>
  </conditionalFormatting>
  <conditionalFormatting pivot="1" sqref="G31:R31">
    <cfRule type="top10" dxfId="197" priority="200" percent="1" rank="25"/>
  </conditionalFormatting>
  <conditionalFormatting pivot="1" sqref="G32:R32">
    <cfRule type="top10" dxfId="196" priority="199" percent="1" rank="25"/>
  </conditionalFormatting>
  <conditionalFormatting pivot="1" sqref="G32:R32">
    <cfRule type="top10" dxfId="195" priority="198" percent="1" bottom="1" rank="25"/>
  </conditionalFormatting>
  <conditionalFormatting pivot="1" sqref="G32:R32">
    <cfRule type="top10" dxfId="194" priority="197" percent="1" rank="25"/>
  </conditionalFormatting>
  <conditionalFormatting pivot="1" sqref="G33:R33">
    <cfRule type="top10" dxfId="193" priority="196" percent="1" rank="25"/>
  </conditionalFormatting>
  <conditionalFormatting pivot="1" sqref="G33:R33">
    <cfRule type="top10" dxfId="192" priority="195" percent="1" bottom="1" rank="25"/>
  </conditionalFormatting>
  <conditionalFormatting pivot="1" sqref="G33:R33">
    <cfRule type="top10" dxfId="191" priority="194" percent="1" rank="25"/>
  </conditionalFormatting>
  <conditionalFormatting pivot="1" sqref="G34:R34">
    <cfRule type="top10" dxfId="190" priority="193" percent="1" rank="25"/>
  </conditionalFormatting>
  <conditionalFormatting pivot="1" sqref="G34:R34">
    <cfRule type="top10" dxfId="189" priority="192" percent="1" bottom="1" rank="25"/>
  </conditionalFormatting>
  <conditionalFormatting pivot="1" sqref="G34:R34">
    <cfRule type="top10" dxfId="188" priority="191" percent="1" rank="25"/>
  </conditionalFormatting>
  <conditionalFormatting pivot="1" sqref="G35:R35">
    <cfRule type="top10" dxfId="187" priority="190" percent="1" rank="25"/>
  </conditionalFormatting>
  <conditionalFormatting pivot="1" sqref="G35:R35">
    <cfRule type="top10" dxfId="186" priority="189" percent="1" bottom="1" rank="25"/>
  </conditionalFormatting>
  <conditionalFormatting pivot="1" sqref="G35:R35">
    <cfRule type="top10" dxfId="185" priority="188" percent="1" rank="25"/>
  </conditionalFormatting>
  <conditionalFormatting pivot="1" sqref="G36:R36">
    <cfRule type="top10" dxfId="184" priority="187" percent="1" rank="25"/>
  </conditionalFormatting>
  <conditionalFormatting pivot="1" sqref="G36:R36">
    <cfRule type="top10" dxfId="183" priority="186" percent="1" bottom="1" rank="25"/>
  </conditionalFormatting>
  <conditionalFormatting pivot="1" sqref="G36:R36">
    <cfRule type="top10" dxfId="182" priority="185" percent="1" rank="25"/>
  </conditionalFormatting>
  <conditionalFormatting pivot="1" sqref="G37:R37">
    <cfRule type="top10" dxfId="181" priority="184" percent="1" rank="25"/>
  </conditionalFormatting>
  <conditionalFormatting pivot="1" sqref="G37:R37">
    <cfRule type="top10" dxfId="180" priority="183" percent="1" bottom="1" rank="25"/>
  </conditionalFormatting>
  <conditionalFormatting pivot="1" sqref="G37:R37">
    <cfRule type="top10" dxfId="179" priority="182" percent="1" rank="25"/>
  </conditionalFormatting>
  <conditionalFormatting pivot="1" sqref="G38:R38">
    <cfRule type="top10" dxfId="178" priority="181" percent="1" rank="25"/>
  </conditionalFormatting>
  <conditionalFormatting pivot="1" sqref="G38:R38">
    <cfRule type="top10" dxfId="177" priority="180" percent="1" bottom="1" rank="25"/>
  </conditionalFormatting>
  <conditionalFormatting pivot="1" sqref="G38:R38">
    <cfRule type="top10" dxfId="176" priority="179" percent="1" rank="25"/>
  </conditionalFormatting>
  <conditionalFormatting pivot="1" sqref="G39:R39">
    <cfRule type="top10" dxfId="175" priority="178" percent="1" rank="25"/>
  </conditionalFormatting>
  <conditionalFormatting pivot="1" sqref="G39:R39">
    <cfRule type="top10" dxfId="174" priority="177" percent="1" bottom="1" rank="25"/>
  </conditionalFormatting>
  <conditionalFormatting pivot="1" sqref="G39:R39">
    <cfRule type="top10" dxfId="173" priority="176" percent="1" rank="25"/>
  </conditionalFormatting>
  <conditionalFormatting pivot="1" sqref="G40:R40">
    <cfRule type="top10" dxfId="172" priority="175" percent="1" rank="25"/>
  </conditionalFormatting>
  <conditionalFormatting pivot="1" sqref="G40:R40">
    <cfRule type="top10" dxfId="171" priority="174" percent="1" bottom="1" rank="25"/>
  </conditionalFormatting>
  <conditionalFormatting pivot="1" sqref="G40:R40">
    <cfRule type="top10" dxfId="170" priority="173" percent="1" rank="25"/>
  </conditionalFormatting>
  <conditionalFormatting pivot="1" sqref="G41:R41">
    <cfRule type="top10" dxfId="169" priority="172" percent="1" rank="25"/>
  </conditionalFormatting>
  <conditionalFormatting pivot="1" sqref="G41:R41">
    <cfRule type="top10" dxfId="168" priority="171" percent="1" bottom="1" rank="25"/>
  </conditionalFormatting>
  <conditionalFormatting pivot="1" sqref="G41:R41">
    <cfRule type="top10" dxfId="167" priority="170" percent="1" rank="25"/>
  </conditionalFormatting>
  <conditionalFormatting pivot="1" sqref="G42:R42">
    <cfRule type="top10" dxfId="166" priority="169" percent="1" rank="25"/>
  </conditionalFormatting>
  <conditionalFormatting pivot="1" sqref="G42:R42">
    <cfRule type="top10" dxfId="165" priority="168" percent="1" bottom="1" rank="25"/>
  </conditionalFormatting>
  <conditionalFormatting pivot="1" sqref="G42:R42">
    <cfRule type="top10" dxfId="164" priority="167" percent="1" rank="25"/>
  </conditionalFormatting>
  <conditionalFormatting pivot="1" sqref="G43:R43">
    <cfRule type="top10" dxfId="163" priority="166" percent="1" rank="25"/>
  </conditionalFormatting>
  <conditionalFormatting pivot="1" sqref="G43:R43">
    <cfRule type="top10" dxfId="162" priority="165" percent="1" bottom="1" rank="25"/>
  </conditionalFormatting>
  <conditionalFormatting pivot="1" sqref="G43:R43">
    <cfRule type="top10" dxfId="161" priority="164" percent="1" rank="25"/>
  </conditionalFormatting>
  <conditionalFormatting pivot="1" sqref="G44:R44">
    <cfRule type="top10" dxfId="160" priority="163" percent="1" rank="25"/>
  </conditionalFormatting>
  <conditionalFormatting pivot="1" sqref="G44:R44">
    <cfRule type="top10" dxfId="159" priority="162" percent="1" bottom="1" rank="25"/>
  </conditionalFormatting>
  <conditionalFormatting pivot="1" sqref="G44:R44">
    <cfRule type="top10" dxfId="158" priority="161" percent="1" rank="25"/>
  </conditionalFormatting>
  <conditionalFormatting pivot="1" sqref="S45">
    <cfRule type="top10" dxfId="157" priority="160" percent="1" rank="25"/>
  </conditionalFormatting>
  <conditionalFormatting pivot="1" sqref="S45">
    <cfRule type="top10" dxfId="156" priority="159" percent="1" bottom="1" rank="25"/>
  </conditionalFormatting>
  <conditionalFormatting pivot="1" sqref="S45">
    <cfRule type="top10" dxfId="155" priority="158" percent="1" rank="25"/>
  </conditionalFormatting>
  <conditionalFormatting pivot="1" sqref="G45:R45">
    <cfRule type="top10" dxfId="154" priority="157" percent="1" rank="25"/>
  </conditionalFormatting>
  <conditionalFormatting pivot="1" sqref="G45:R45">
    <cfRule type="top10" dxfId="153" priority="156" percent="1" bottom="1" rank="25"/>
  </conditionalFormatting>
  <conditionalFormatting pivot="1" sqref="G45:R45">
    <cfRule type="top10" dxfId="152" priority="155" percent="1" rank="25"/>
  </conditionalFormatting>
  <conditionalFormatting pivot="1" sqref="G46:R46">
    <cfRule type="top10" dxfId="151" priority="154" percent="1" rank="25"/>
  </conditionalFormatting>
  <conditionalFormatting pivot="1" sqref="G46:R46">
    <cfRule type="top10" dxfId="150" priority="153" percent="1" bottom="1" rank="25"/>
  </conditionalFormatting>
  <conditionalFormatting pivot="1" sqref="G46:R46">
    <cfRule type="top10" dxfId="149" priority="152" percent="1" rank="25"/>
  </conditionalFormatting>
  <conditionalFormatting pivot="1" sqref="G47:R47">
    <cfRule type="top10" dxfId="148" priority="151" percent="1" rank="25"/>
  </conditionalFormatting>
  <conditionalFormatting pivot="1" sqref="G47:R47">
    <cfRule type="top10" dxfId="147" priority="150" percent="1" bottom="1" rank="25"/>
  </conditionalFormatting>
  <conditionalFormatting pivot="1" sqref="G47:R47">
    <cfRule type="top10" dxfId="146" priority="149" percent="1" rank="25"/>
  </conditionalFormatting>
  <conditionalFormatting sqref="H111:S111">
    <cfRule type="top10" dxfId="73" priority="74" percent="1" rank="25"/>
  </conditionalFormatting>
  <conditionalFormatting sqref="H111:S111">
    <cfRule type="top10" dxfId="69" priority="73" percent="1" bottom="1" rank="25"/>
  </conditionalFormatting>
  <conditionalFormatting sqref="H111:S111">
    <cfRule type="top10" dxfId="72" priority="72" percent="1" rank="25"/>
  </conditionalFormatting>
  <conditionalFormatting sqref="U23:U47">
    <cfRule type="top10" dxfId="71" priority="70" bottom="1" rank="1"/>
    <cfRule type="top10" dxfId="70" priority="71" rank="1"/>
  </conditionalFormatting>
  <conditionalFormatting sqref="H87:S87">
    <cfRule type="top10" dxfId="68" priority="69" percent="1" rank="25"/>
  </conditionalFormatting>
  <conditionalFormatting sqref="H87:S87">
    <cfRule type="top10" dxfId="67" priority="68" percent="1" bottom="1" rank="25"/>
  </conditionalFormatting>
  <conditionalFormatting sqref="H87:S87">
    <cfRule type="top10" dxfId="66" priority="67" percent="1" rank="25"/>
  </conditionalFormatting>
  <conditionalFormatting sqref="H88:S88">
    <cfRule type="top10" dxfId="65" priority="66" percent="1" rank="25"/>
  </conditionalFormatting>
  <conditionalFormatting sqref="H88:S88">
    <cfRule type="top10" dxfId="64" priority="65" percent="1" bottom="1" rank="25"/>
  </conditionalFormatting>
  <conditionalFormatting sqref="H88:S88">
    <cfRule type="top10" dxfId="63" priority="64" percent="1" rank="25"/>
  </conditionalFormatting>
  <conditionalFormatting sqref="H89:S89">
    <cfRule type="top10" dxfId="62" priority="63" percent="1" rank="25"/>
  </conditionalFormatting>
  <conditionalFormatting sqref="H89:S89">
    <cfRule type="top10" dxfId="61" priority="62" percent="1" bottom="1" rank="25"/>
  </conditionalFormatting>
  <conditionalFormatting sqref="H89:S89">
    <cfRule type="top10" dxfId="60" priority="61" percent="1" rank="25"/>
  </conditionalFormatting>
  <conditionalFormatting sqref="H90:S90">
    <cfRule type="top10" dxfId="59" priority="60" percent="1" rank="25"/>
  </conditionalFormatting>
  <conditionalFormatting sqref="H90:S90">
    <cfRule type="top10" dxfId="58" priority="59" percent="1" bottom="1" rank="25"/>
  </conditionalFormatting>
  <conditionalFormatting sqref="H90:S90">
    <cfRule type="top10" dxfId="57" priority="58" percent="1" rank="25"/>
  </conditionalFormatting>
  <conditionalFormatting sqref="H91:S91">
    <cfRule type="top10" dxfId="56" priority="57" percent="1" rank="25"/>
  </conditionalFormatting>
  <conditionalFormatting sqref="H91:S91">
    <cfRule type="top10" dxfId="55" priority="56" percent="1" bottom="1" rank="25"/>
  </conditionalFormatting>
  <conditionalFormatting sqref="H91:S91">
    <cfRule type="top10" dxfId="54" priority="55" percent="1" rank="25"/>
  </conditionalFormatting>
  <conditionalFormatting sqref="H92:S92">
    <cfRule type="top10" dxfId="53" priority="54" percent="1" rank="25"/>
  </conditionalFormatting>
  <conditionalFormatting sqref="H92:S92">
    <cfRule type="top10" dxfId="52" priority="53" percent="1" bottom="1" rank="25"/>
  </conditionalFormatting>
  <conditionalFormatting sqref="H92:S92">
    <cfRule type="top10" dxfId="51" priority="52" percent="1" rank="25"/>
  </conditionalFormatting>
  <conditionalFormatting sqref="H93:S93">
    <cfRule type="top10" dxfId="50" priority="51" percent="1" rank="25"/>
  </conditionalFormatting>
  <conditionalFormatting sqref="H93:S93">
    <cfRule type="top10" dxfId="49" priority="50" percent="1" bottom="1" rank="25"/>
  </conditionalFormatting>
  <conditionalFormatting sqref="H93:S93">
    <cfRule type="top10" dxfId="48" priority="49" percent="1" rank="25"/>
  </conditionalFormatting>
  <conditionalFormatting sqref="H94:S94">
    <cfRule type="top10" dxfId="47" priority="48" percent="1" rank="25"/>
  </conditionalFormatting>
  <conditionalFormatting sqref="H94:S94">
    <cfRule type="top10" dxfId="46" priority="47" percent="1" bottom="1" rank="25"/>
  </conditionalFormatting>
  <conditionalFormatting sqref="H94:S94">
    <cfRule type="top10" dxfId="45" priority="46" percent="1" rank="25"/>
  </conditionalFormatting>
  <conditionalFormatting sqref="H95:S95">
    <cfRule type="top10" dxfId="44" priority="45" percent="1" rank="25"/>
  </conditionalFormatting>
  <conditionalFormatting sqref="H95:S95">
    <cfRule type="top10" dxfId="43" priority="44" percent="1" bottom="1" rank="25"/>
  </conditionalFormatting>
  <conditionalFormatting sqref="H95:S95">
    <cfRule type="top10" dxfId="42" priority="43" percent="1" rank="25"/>
  </conditionalFormatting>
  <conditionalFormatting sqref="H97:S97 G96:S96">
    <cfRule type="top10" dxfId="41" priority="42" percent="1" rank="25"/>
  </conditionalFormatting>
  <conditionalFormatting sqref="H97:S97 G96:S96">
    <cfRule type="top10" dxfId="40" priority="41" percent="1" bottom="1" rank="25"/>
  </conditionalFormatting>
  <conditionalFormatting sqref="H97:S97 G96:S96">
    <cfRule type="top10" dxfId="39" priority="40" percent="1" rank="25"/>
  </conditionalFormatting>
  <conditionalFormatting sqref="H98:S98">
    <cfRule type="top10" dxfId="38" priority="39" percent="1" rank="25"/>
  </conditionalFormatting>
  <conditionalFormatting sqref="H98:S98">
    <cfRule type="top10" dxfId="37" priority="38" percent="1" bottom="1" rank="25"/>
  </conditionalFormatting>
  <conditionalFormatting sqref="H98:S98">
    <cfRule type="top10" dxfId="36" priority="37" percent="1" rank="25"/>
  </conditionalFormatting>
  <conditionalFormatting sqref="H99:S99">
    <cfRule type="top10" dxfId="35" priority="36" percent="1" rank="25"/>
  </conditionalFormatting>
  <conditionalFormatting sqref="H99:S99">
    <cfRule type="top10" dxfId="34" priority="35" percent="1" bottom="1" rank="25"/>
  </conditionalFormatting>
  <conditionalFormatting sqref="H99:S99">
    <cfRule type="top10" dxfId="33" priority="34" percent="1" rank="25"/>
  </conditionalFormatting>
  <conditionalFormatting sqref="H100:S100">
    <cfRule type="top10" dxfId="32" priority="33" percent="1" rank="25"/>
  </conditionalFormatting>
  <conditionalFormatting sqref="H100:S100">
    <cfRule type="top10" dxfId="31" priority="32" percent="1" bottom="1" rank="25"/>
  </conditionalFormatting>
  <conditionalFormatting sqref="H100:S100">
    <cfRule type="top10" dxfId="30" priority="31" percent="1" rank="25"/>
  </conditionalFormatting>
  <conditionalFormatting sqref="H101:S101">
    <cfRule type="top10" dxfId="29" priority="30" percent="1" rank="25"/>
  </conditionalFormatting>
  <conditionalFormatting sqref="H101:S101">
    <cfRule type="top10" dxfId="28" priority="29" percent="1" bottom="1" rank="25"/>
  </conditionalFormatting>
  <conditionalFormatting sqref="H101:S101">
    <cfRule type="top10" dxfId="27" priority="28" percent="1" rank="25"/>
  </conditionalFormatting>
  <conditionalFormatting sqref="H102:S102">
    <cfRule type="top10" dxfId="26" priority="27" percent="1" rank="25"/>
  </conditionalFormatting>
  <conditionalFormatting sqref="H102:S102">
    <cfRule type="top10" dxfId="25" priority="26" percent="1" bottom="1" rank="25"/>
  </conditionalFormatting>
  <conditionalFormatting sqref="H102:S102">
    <cfRule type="top10" dxfId="24" priority="25" percent="1" rank="25"/>
  </conditionalFormatting>
  <conditionalFormatting sqref="H103:S103">
    <cfRule type="top10" dxfId="23" priority="24" percent="1" rank="25"/>
  </conditionalFormatting>
  <conditionalFormatting sqref="H103:S103">
    <cfRule type="top10" dxfId="22" priority="23" percent="1" bottom="1" rank="25"/>
  </conditionalFormatting>
  <conditionalFormatting sqref="H103:S103">
    <cfRule type="top10" dxfId="21" priority="22" percent="1" rank="25"/>
  </conditionalFormatting>
  <conditionalFormatting sqref="H104:S104">
    <cfRule type="top10" dxfId="20" priority="21" percent="1" rank="25"/>
  </conditionalFormatting>
  <conditionalFormatting sqref="H104:S104">
    <cfRule type="top10" dxfId="19" priority="20" percent="1" bottom="1" rank="25"/>
  </conditionalFormatting>
  <conditionalFormatting sqref="H104:S104">
    <cfRule type="top10" dxfId="18" priority="19" percent="1" rank="25"/>
  </conditionalFormatting>
  <conditionalFormatting sqref="H105:S105">
    <cfRule type="top10" dxfId="17" priority="18" percent="1" rank="25"/>
  </conditionalFormatting>
  <conditionalFormatting sqref="H105:S105">
    <cfRule type="top10" dxfId="16" priority="17" percent="1" bottom="1" rank="25"/>
  </conditionalFormatting>
  <conditionalFormatting sqref="H105:S105">
    <cfRule type="top10" dxfId="15" priority="16" percent="1" rank="25"/>
  </conditionalFormatting>
  <conditionalFormatting sqref="H106:S106">
    <cfRule type="top10" dxfId="14" priority="15" percent="1" rank="25"/>
  </conditionalFormatting>
  <conditionalFormatting sqref="H106:S106">
    <cfRule type="top10" dxfId="13" priority="14" percent="1" bottom="1" rank="25"/>
  </conditionalFormatting>
  <conditionalFormatting sqref="H106:S106">
    <cfRule type="top10" dxfId="12" priority="13" percent="1" rank="25"/>
  </conditionalFormatting>
  <conditionalFormatting sqref="H107:S107">
    <cfRule type="top10" dxfId="11" priority="12" percent="1" rank="25"/>
  </conditionalFormatting>
  <conditionalFormatting sqref="H107:S107">
    <cfRule type="top10" dxfId="10" priority="11" percent="1" bottom="1" rank="25"/>
  </conditionalFormatting>
  <conditionalFormatting sqref="H107:S107">
    <cfRule type="top10" dxfId="9" priority="10" percent="1" rank="25"/>
  </conditionalFormatting>
  <conditionalFormatting sqref="H108:S108">
    <cfRule type="top10" dxfId="8" priority="9" percent="1" rank="25"/>
  </conditionalFormatting>
  <conditionalFormatting sqref="H108:S108">
    <cfRule type="top10" dxfId="7" priority="8" percent="1" bottom="1" rank="25"/>
  </conditionalFormatting>
  <conditionalFormatting sqref="H108:S108">
    <cfRule type="top10" dxfId="6" priority="7" percent="1" rank="25"/>
  </conditionalFormatting>
  <conditionalFormatting sqref="H109:S109">
    <cfRule type="top10" dxfId="5" priority="6" percent="1" rank="25"/>
  </conditionalFormatting>
  <conditionalFormatting sqref="H109:S109">
    <cfRule type="top10" dxfId="4" priority="5" percent="1" bottom="1" rank="25"/>
  </conditionalFormatting>
  <conditionalFormatting sqref="H109:S109">
    <cfRule type="top10" dxfId="3" priority="4" percent="1" rank="25"/>
  </conditionalFormatting>
  <conditionalFormatting sqref="H110:S110">
    <cfRule type="top10" dxfId="2" priority="3" percent="1" rank="25"/>
  </conditionalFormatting>
  <conditionalFormatting sqref="H110:S110">
    <cfRule type="top10" dxfId="1" priority="2" percent="1" bottom="1" rank="25"/>
  </conditionalFormatting>
  <conditionalFormatting sqref="H110:S110">
    <cfRule type="top10" dxfId="0" priority="1" percent="1" rank="25"/>
  </conditionalFormatting>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57BED-CC74-4CDF-9FCC-C78F15E868A6}">
  <dimension ref="A1:S299"/>
  <sheetViews>
    <sheetView topLeftCell="F8" zoomScale="65" workbookViewId="0">
      <selection activeCell="S15" sqref="S15"/>
    </sheetView>
  </sheetViews>
  <sheetFormatPr baseColWidth="10" defaultRowHeight="14.4" x14ac:dyDescent="0.3"/>
  <cols>
    <col min="1" max="1" width="10.33203125" customWidth="1"/>
    <col min="2" max="2" width="12.5546875" customWidth="1"/>
    <col min="5" max="5" width="9.44140625" customWidth="1"/>
    <col min="6" max="6" width="21.6640625" customWidth="1"/>
    <col min="7" max="7" width="18.88671875" customWidth="1"/>
    <col min="8" max="8" width="16" customWidth="1"/>
    <col min="9" max="9" width="21.44140625" customWidth="1"/>
    <col min="10" max="10" width="21" bestFit="1" customWidth="1"/>
    <col min="11" max="11" width="24.5546875" customWidth="1"/>
    <col min="12" max="12" width="21" customWidth="1"/>
  </cols>
  <sheetData>
    <row r="1" spans="1:19" ht="43.8" thickBot="1" x14ac:dyDescent="0.35">
      <c r="E1" s="17" t="s">
        <v>67</v>
      </c>
      <c r="F1" s="17" t="s">
        <v>68</v>
      </c>
      <c r="G1" s="17" t="s">
        <v>69</v>
      </c>
      <c r="H1" s="18" t="s">
        <v>70</v>
      </c>
      <c r="I1" s="18" t="s">
        <v>71</v>
      </c>
      <c r="J1" s="19" t="s">
        <v>72</v>
      </c>
      <c r="K1" s="20" t="s">
        <v>73</v>
      </c>
      <c r="L1" s="18" t="s">
        <v>74</v>
      </c>
    </row>
    <row r="2" spans="1:19" ht="15" thickBot="1" x14ac:dyDescent="0.35">
      <c r="A2" s="9" t="s">
        <v>43</v>
      </c>
      <c r="B2" s="7" t="s">
        <v>44</v>
      </c>
      <c r="C2" s="24" t="s">
        <v>45</v>
      </c>
      <c r="D2" s="25" t="s">
        <v>46</v>
      </c>
      <c r="E2" s="21" t="s">
        <v>75</v>
      </c>
      <c r="F2" s="45" t="s">
        <v>92</v>
      </c>
      <c r="G2" s="26" t="s">
        <v>76</v>
      </c>
      <c r="H2" s="46" t="s">
        <v>77</v>
      </c>
      <c r="I2" s="21" t="s">
        <v>78</v>
      </c>
      <c r="J2" s="46" t="s">
        <v>79</v>
      </c>
      <c r="K2" s="22" t="s">
        <v>80</v>
      </c>
      <c r="L2" s="46" t="s">
        <v>81</v>
      </c>
    </row>
    <row r="3" spans="1:19" x14ac:dyDescent="0.3">
      <c r="A3" t="s">
        <v>7</v>
      </c>
      <c r="B3" s="3" t="s">
        <v>6</v>
      </c>
      <c r="C3" s="30">
        <v>5.3211909999999998</v>
      </c>
      <c r="D3" s="33">
        <v>1</v>
      </c>
      <c r="E3" s="23">
        <f>D3^2</f>
        <v>1</v>
      </c>
      <c r="F3" s="33">
        <f>0.000176*E3+10.1564</f>
        <v>10.156575999999999</v>
      </c>
      <c r="G3" s="48">
        <f>(C3-F3)^2</f>
        <v>23.380948098224994</v>
      </c>
      <c r="H3" s="33">
        <f>C3-F3</f>
        <v>-4.8353849999999996</v>
      </c>
      <c r="I3" s="48">
        <f>AVERAGEIF($B$3:$B$299,"="&amp;_xlfn.VALUETOTEXT(B3),$H$3:$H$299)</f>
        <v>-0.65248879999999931</v>
      </c>
      <c r="J3" s="51">
        <f>I3-$P$21</f>
        <v>-0.65732444309764293</v>
      </c>
      <c r="K3" s="47">
        <f>F3+J3</f>
        <v>9.4992515569023563</v>
      </c>
      <c r="L3" s="51">
        <f>(C3-K3)^2</f>
        <v>17.456190017143228</v>
      </c>
    </row>
    <row r="4" spans="1:19" x14ac:dyDescent="0.3">
      <c r="A4" t="s">
        <v>7</v>
      </c>
      <c r="B4" s="3" t="s">
        <v>8</v>
      </c>
      <c r="C4" s="31">
        <v>5.4370900000000004</v>
      </c>
      <c r="D4" s="34">
        <v>2</v>
      </c>
      <c r="E4" s="23">
        <f t="shared" ref="E4:E67" si="0">D4^2</f>
        <v>4</v>
      </c>
      <c r="F4" s="34">
        <f>0.000176*E4+10.1564</f>
        <v>10.157104</v>
      </c>
      <c r="G4" s="48">
        <f t="shared" ref="G4:G67" si="1">(C4-F4)^2</f>
        <v>22.278532160196001</v>
      </c>
      <c r="H4" s="34">
        <f t="shared" ref="H4:H67" si="2">C4-F4</f>
        <v>-4.7200139999999999</v>
      </c>
      <c r="I4" s="48">
        <f>AVERAGEIF($B$3:$B$299,"="&amp;_xlfn.VALUETOTEXT(B4),$H$3:$H$299)</f>
        <v>-1.2868601599999996</v>
      </c>
      <c r="J4" s="52">
        <f>I4-$P$21</f>
        <v>-1.2916958030976433</v>
      </c>
      <c r="K4" s="47">
        <f t="shared" ref="K4:K67" si="3">F4+J4</f>
        <v>8.8654081969023579</v>
      </c>
      <c r="L4" s="52">
        <f t="shared" ref="L4:L67" si="4">(C4-K4)^2</f>
        <v>11.753365659211832</v>
      </c>
    </row>
    <row r="5" spans="1:19" x14ac:dyDescent="0.3">
      <c r="A5" t="s">
        <v>7</v>
      </c>
      <c r="B5" s="3" t="s">
        <v>9</v>
      </c>
      <c r="C5" s="31">
        <v>5.879264</v>
      </c>
      <c r="D5" s="34">
        <v>3</v>
      </c>
      <c r="E5" s="23">
        <f t="shared" si="0"/>
        <v>9</v>
      </c>
      <c r="F5" s="34">
        <f>0.000176*E5+10.1564</f>
        <v>10.157983999999999</v>
      </c>
      <c r="G5" s="48">
        <f t="shared" si="1"/>
        <v>18.307444838399991</v>
      </c>
      <c r="H5" s="34">
        <f t="shared" si="2"/>
        <v>-4.278719999999999</v>
      </c>
      <c r="I5" s="48">
        <f t="shared" ref="I5:I67" si="5">AVERAGEIF($B$3:$B$299,"="&amp;_xlfn.VALUETOTEXT(B5),$H$3:$H$299)</f>
        <v>-0.20590815999999934</v>
      </c>
      <c r="J5" s="52">
        <f t="shared" ref="J5:J67" si="6">I5-$P$21</f>
        <v>-0.21074380309764298</v>
      </c>
      <c r="K5" s="47">
        <f t="shared" si="3"/>
        <v>9.9472401969023565</v>
      </c>
      <c r="L5" s="52">
        <f t="shared" si="4"/>
        <v>16.54843033856416</v>
      </c>
    </row>
    <row r="6" spans="1:19" x14ac:dyDescent="0.3">
      <c r="A6" t="s">
        <v>7</v>
      </c>
      <c r="B6" s="3" t="s">
        <v>10</v>
      </c>
      <c r="C6" s="31">
        <v>4.7694239999999999</v>
      </c>
      <c r="D6" s="34">
        <v>4</v>
      </c>
      <c r="E6" s="23">
        <f t="shared" si="0"/>
        <v>16</v>
      </c>
      <c r="F6" s="34">
        <f t="shared" ref="F6:F69" si="7">0.000176*E6+10.1564</f>
        <v>10.159215999999999</v>
      </c>
      <c r="G6" s="48">
        <f t="shared" si="1"/>
        <v>29.04985780326399</v>
      </c>
      <c r="H6" s="34">
        <f t="shared" si="2"/>
        <v>-5.389791999999999</v>
      </c>
      <c r="I6" s="48">
        <f t="shared" si="5"/>
        <v>-0.70563595999999928</v>
      </c>
      <c r="J6" s="52">
        <f t="shared" si="6"/>
        <v>-0.7104716030976429</v>
      </c>
      <c r="K6" s="47">
        <f>F6+J6</f>
        <v>9.4487443969023559</v>
      </c>
      <c r="L6" s="52">
        <f t="shared" si="4"/>
        <v>21.896039376866423</v>
      </c>
    </row>
    <row r="7" spans="1:19" x14ac:dyDescent="0.3">
      <c r="A7" t="s">
        <v>7</v>
      </c>
      <c r="B7" s="3" t="s">
        <v>11</v>
      </c>
      <c r="C7" s="31">
        <v>5.9865159999999999</v>
      </c>
      <c r="D7" s="34">
        <v>5</v>
      </c>
      <c r="E7" s="23">
        <f t="shared" si="0"/>
        <v>25</v>
      </c>
      <c r="F7" s="34">
        <f t="shared" si="7"/>
        <v>10.1608</v>
      </c>
      <c r="G7" s="48">
        <f t="shared" si="1"/>
        <v>17.424646912656002</v>
      </c>
      <c r="H7" s="34">
        <f t="shared" si="2"/>
        <v>-4.1742840000000001</v>
      </c>
      <c r="I7" s="48">
        <f t="shared" si="5"/>
        <v>7.3928840000000301E-2</v>
      </c>
      <c r="J7" s="52">
        <f t="shared" si="6"/>
        <v>6.9093196902356671E-2</v>
      </c>
      <c r="K7" s="47">
        <f t="shared" si="3"/>
        <v>10.229893196902356</v>
      </c>
      <c r="L7" s="52">
        <f t="shared" si="4"/>
        <v>18.006250035190899</v>
      </c>
    </row>
    <row r="8" spans="1:19" x14ac:dyDescent="0.3">
      <c r="A8" t="s">
        <v>7</v>
      </c>
      <c r="B8" s="3" t="s">
        <v>12</v>
      </c>
      <c r="C8" s="31">
        <v>6.2047030000000003</v>
      </c>
      <c r="D8" s="34">
        <v>6</v>
      </c>
      <c r="E8" s="23">
        <f t="shared" si="0"/>
        <v>36</v>
      </c>
      <c r="F8" s="34">
        <f t="shared" si="7"/>
        <v>10.162735999999999</v>
      </c>
      <c r="G8" s="48">
        <f t="shared" si="1"/>
        <v>15.666025229088989</v>
      </c>
      <c r="H8" s="34">
        <f t="shared" si="2"/>
        <v>-3.9580329999999986</v>
      </c>
      <c r="I8" s="48">
        <f t="shared" si="5"/>
        <v>-0.16692123999999914</v>
      </c>
      <c r="J8" s="52">
        <f t="shared" si="6"/>
        <v>-0.17175688309764278</v>
      </c>
      <c r="K8" s="47">
        <f t="shared" si="3"/>
        <v>9.9909791169023556</v>
      </c>
      <c r="L8" s="52">
        <f t="shared" si="4"/>
        <v>14.335886833425178</v>
      </c>
      <c r="O8" s="54" t="s">
        <v>93</v>
      </c>
      <c r="P8" s="49">
        <f>SUM(G3:G299)</f>
        <v>3491.5004620003037</v>
      </c>
    </row>
    <row r="9" spans="1:19" x14ac:dyDescent="0.3">
      <c r="A9" t="s">
        <v>7</v>
      </c>
      <c r="B9" s="3" t="s">
        <v>13</v>
      </c>
      <c r="C9" s="31">
        <v>5.7374479999999997</v>
      </c>
      <c r="D9" s="34">
        <v>7</v>
      </c>
      <c r="E9" s="23">
        <f t="shared" si="0"/>
        <v>49</v>
      </c>
      <c r="F9" s="34">
        <f t="shared" si="7"/>
        <v>10.165023999999999</v>
      </c>
      <c r="G9" s="48">
        <f t="shared" si="1"/>
        <v>19.603429235775994</v>
      </c>
      <c r="H9" s="34">
        <f t="shared" si="2"/>
        <v>-4.4275759999999993</v>
      </c>
      <c r="I9" s="48">
        <f t="shared" si="5"/>
        <v>0.59006572000000079</v>
      </c>
      <c r="J9" s="52">
        <f t="shared" si="6"/>
        <v>0.58523007690235718</v>
      </c>
      <c r="K9" s="47">
        <f t="shared" si="3"/>
        <v>10.750254076902356</v>
      </c>
      <c r="L9" s="52">
        <f t="shared" si="4"/>
        <v>25.128224764629199</v>
      </c>
    </row>
    <row r="10" spans="1:19" ht="15" thickBot="1" x14ac:dyDescent="0.35">
      <c r="A10" t="s">
        <v>7</v>
      </c>
      <c r="B10" s="3" t="s">
        <v>14</v>
      </c>
      <c r="C10" s="31">
        <v>6.2198869999999999</v>
      </c>
      <c r="D10" s="34">
        <v>8</v>
      </c>
      <c r="E10" s="23">
        <f t="shared" si="0"/>
        <v>64</v>
      </c>
      <c r="F10" s="34">
        <f t="shared" si="7"/>
        <v>10.167664</v>
      </c>
      <c r="G10" s="48">
        <f t="shared" si="1"/>
        <v>15.584943241729002</v>
      </c>
      <c r="H10" s="34">
        <f t="shared" si="2"/>
        <v>-3.9477770000000003</v>
      </c>
      <c r="I10" s="48">
        <f t="shared" si="5"/>
        <v>0.43026768000000049</v>
      </c>
      <c r="J10" s="52">
        <f t="shared" si="6"/>
        <v>0.42543203690235687</v>
      </c>
      <c r="K10" s="47">
        <f t="shared" si="3"/>
        <v>10.593096036902358</v>
      </c>
      <c r="L10" s="52">
        <f t="shared" si="4"/>
        <v>19.124957280444448</v>
      </c>
    </row>
    <row r="11" spans="1:19" x14ac:dyDescent="0.3">
      <c r="A11" t="s">
        <v>7</v>
      </c>
      <c r="B11" s="3" t="s">
        <v>15</v>
      </c>
      <c r="C11" s="31">
        <v>5.4434550000000002</v>
      </c>
      <c r="D11" s="34">
        <v>9</v>
      </c>
      <c r="E11" s="23">
        <f t="shared" si="0"/>
        <v>81</v>
      </c>
      <c r="F11" s="34">
        <f t="shared" si="7"/>
        <v>10.170655999999999</v>
      </c>
      <c r="G11" s="48">
        <f t="shared" si="1"/>
        <v>22.346429294400991</v>
      </c>
      <c r="H11" s="34">
        <f t="shared" si="2"/>
        <v>-4.7272009999999991</v>
      </c>
      <c r="I11" s="48">
        <f t="shared" si="5"/>
        <v>0.33946204000000008</v>
      </c>
      <c r="J11" s="52">
        <f t="shared" si="6"/>
        <v>0.33462639690235646</v>
      </c>
      <c r="K11" s="47">
        <f t="shared" si="3"/>
        <v>10.505282396902356</v>
      </c>
      <c r="L11" s="52">
        <f t="shared" si="4"/>
        <v>25.622096596031277</v>
      </c>
      <c r="O11" s="36" t="s">
        <v>82</v>
      </c>
      <c r="P11" s="37">
        <f xml:space="preserve"> _xlfn.COVARIANCE.P(E7:E303,C7:C303)</f>
        <v>120188.23971869623</v>
      </c>
      <c r="Q11" s="37"/>
      <c r="R11" s="38" t="s">
        <v>83</v>
      </c>
      <c r="S11" s="39">
        <f>P11/P13</f>
        <v>1.7332781716030202E-4</v>
      </c>
    </row>
    <row r="12" spans="1:19" x14ac:dyDescent="0.3">
      <c r="A12" t="s">
        <v>7</v>
      </c>
      <c r="B12" s="3" t="s">
        <v>16</v>
      </c>
      <c r="C12" s="31">
        <v>5.8928149999999997</v>
      </c>
      <c r="D12" s="34">
        <v>10</v>
      </c>
      <c r="E12" s="23">
        <f t="shared" si="0"/>
        <v>100</v>
      </c>
      <c r="F12" s="34">
        <f t="shared" si="7"/>
        <v>10.173999999999999</v>
      </c>
      <c r="G12" s="48">
        <f t="shared" si="1"/>
        <v>18.328545004224999</v>
      </c>
      <c r="H12" s="34">
        <f t="shared" si="2"/>
        <v>-4.2811849999999998</v>
      </c>
      <c r="I12" s="48">
        <f t="shared" si="5"/>
        <v>0.8874098333333339</v>
      </c>
      <c r="J12" s="52">
        <f t="shared" si="6"/>
        <v>0.88257419023569028</v>
      </c>
      <c r="K12" s="47">
        <f t="shared" si="3"/>
        <v>11.05657419023569</v>
      </c>
      <c r="L12" s="52">
        <f t="shared" si="4"/>
        <v>26.664408974743548</v>
      </c>
      <c r="O12" s="40" t="s">
        <v>84</v>
      </c>
      <c r="P12" s="23">
        <f>_xlfn.VAR.P(C7:C303)</f>
        <v>32.42096228652845</v>
      </c>
      <c r="Q12" s="23"/>
      <c r="R12" s="41" t="s">
        <v>85</v>
      </c>
      <c r="S12" s="42">
        <f>P15-S11*P16</f>
        <v>10.306957513413657</v>
      </c>
    </row>
    <row r="13" spans="1:19" x14ac:dyDescent="0.3">
      <c r="A13" t="s">
        <v>7</v>
      </c>
      <c r="B13" s="3" t="s">
        <v>17</v>
      </c>
      <c r="C13" s="31">
        <v>5.7481999999999998</v>
      </c>
      <c r="D13" s="34">
        <v>11</v>
      </c>
      <c r="E13" s="23">
        <f t="shared" si="0"/>
        <v>121</v>
      </c>
      <c r="F13" s="34">
        <f t="shared" si="7"/>
        <v>10.177695999999999</v>
      </c>
      <c r="G13" s="48">
        <f t="shared" si="1"/>
        <v>19.620434814015994</v>
      </c>
      <c r="H13" s="34">
        <f t="shared" si="2"/>
        <v>-4.4294959999999994</v>
      </c>
      <c r="I13" s="48">
        <f t="shared" si="5"/>
        <v>0.97747454166666692</v>
      </c>
      <c r="J13" s="52">
        <f>I13-$P$21</f>
        <v>0.9726388985690233</v>
      </c>
      <c r="K13" s="47">
        <f t="shared" si="3"/>
        <v>11.150334898569023</v>
      </c>
      <c r="L13" s="52">
        <f t="shared" si="4"/>
        <v>29.183061462337349</v>
      </c>
      <c r="O13" s="40" t="s">
        <v>86</v>
      </c>
      <c r="P13" s="23">
        <f>_xlfn.VAR.P(E7:E303)</f>
        <v>693415758</v>
      </c>
      <c r="Q13" s="23"/>
      <c r="R13" s="23"/>
      <c r="S13" s="27"/>
    </row>
    <row r="14" spans="1:19" x14ac:dyDescent="0.3">
      <c r="A14" t="s">
        <v>7</v>
      </c>
      <c r="B14" s="3" t="s">
        <v>18</v>
      </c>
      <c r="C14" s="31">
        <v>5.0580439999999998</v>
      </c>
      <c r="D14" s="34">
        <v>12</v>
      </c>
      <c r="E14" s="23">
        <f t="shared" si="0"/>
        <v>144</v>
      </c>
      <c r="F14" s="34">
        <f t="shared" si="7"/>
        <v>10.181744</v>
      </c>
      <c r="G14" s="48">
        <f t="shared" si="1"/>
        <v>26.252301690000003</v>
      </c>
      <c r="H14" s="34">
        <f t="shared" si="2"/>
        <v>-5.1237000000000004</v>
      </c>
      <c r="I14" s="48">
        <f t="shared" si="5"/>
        <v>-0.15494949999999941</v>
      </c>
      <c r="J14" s="52">
        <f t="shared" si="6"/>
        <v>-0.15978514309764305</v>
      </c>
      <c r="K14" s="47">
        <f t="shared" si="3"/>
        <v>10.021958856902357</v>
      </c>
      <c r="L14" s="52">
        <f t="shared" si="4"/>
        <v>24.640450706575947</v>
      </c>
      <c r="O14" s="30"/>
      <c r="P14" s="23"/>
      <c r="Q14" s="23"/>
      <c r="R14" s="23"/>
      <c r="S14" s="27"/>
    </row>
    <row r="15" spans="1:19" x14ac:dyDescent="0.3">
      <c r="A15" t="s">
        <v>19</v>
      </c>
      <c r="B15" s="3" t="s">
        <v>6</v>
      </c>
      <c r="C15" s="31">
        <v>5.1418020000000002</v>
      </c>
      <c r="D15" s="34">
        <v>13</v>
      </c>
      <c r="E15" s="23">
        <f t="shared" si="0"/>
        <v>169</v>
      </c>
      <c r="F15" s="34">
        <f t="shared" si="7"/>
        <v>10.186144000000001</v>
      </c>
      <c r="G15" s="48">
        <f t="shared" si="1"/>
        <v>25.445386212964003</v>
      </c>
      <c r="H15" s="34">
        <f t="shared" si="2"/>
        <v>-5.0443420000000003</v>
      </c>
      <c r="I15" s="48">
        <f t="shared" si="5"/>
        <v>-0.65248879999999931</v>
      </c>
      <c r="J15" s="52">
        <f t="shared" si="6"/>
        <v>-0.65732444309764293</v>
      </c>
      <c r="K15" s="47">
        <f t="shared" si="3"/>
        <v>9.5288195569023575</v>
      </c>
      <c r="L15" s="52">
        <f t="shared" si="4"/>
        <v>19.245923044569526</v>
      </c>
      <c r="O15" s="40" t="s">
        <v>87</v>
      </c>
      <c r="P15" s="23">
        <f>AVERAGE(C7:C303)</f>
        <v>15.498992276450503</v>
      </c>
      <c r="Q15" s="23"/>
      <c r="R15" s="41" t="s">
        <v>88</v>
      </c>
      <c r="S15" s="97">
        <f>CORREL(C3:C299,E3:E299)^2</f>
        <v>0.64754826486631523</v>
      </c>
    </row>
    <row r="16" spans="1:19" x14ac:dyDescent="0.3">
      <c r="A16" t="s">
        <v>19</v>
      </c>
      <c r="B16" s="3" t="s">
        <v>8</v>
      </c>
      <c r="C16" s="31">
        <v>4.447247</v>
      </c>
      <c r="D16" s="34">
        <v>14</v>
      </c>
      <c r="E16" s="23">
        <f t="shared" si="0"/>
        <v>196</v>
      </c>
      <c r="F16" s="34">
        <f t="shared" si="7"/>
        <v>10.190896</v>
      </c>
      <c r="G16" s="48">
        <f t="shared" si="1"/>
        <v>32.989503835201006</v>
      </c>
      <c r="H16" s="34">
        <f t="shared" si="2"/>
        <v>-5.7436490000000004</v>
      </c>
      <c r="I16" s="48">
        <f t="shared" si="5"/>
        <v>-1.2868601599999996</v>
      </c>
      <c r="J16" s="52">
        <f t="shared" si="6"/>
        <v>-1.2916958030976433</v>
      </c>
      <c r="K16" s="47">
        <f t="shared" si="3"/>
        <v>8.8992001969023562</v>
      </c>
      <c r="L16" s="52">
        <f t="shared" si="4"/>
        <v>19.819887267409111</v>
      </c>
      <c r="O16" s="40" t="s">
        <v>89</v>
      </c>
      <c r="P16" s="23">
        <f>AVERAGE(E7:E303)</f>
        <v>29955</v>
      </c>
      <c r="Q16" s="23"/>
      <c r="R16" s="23"/>
      <c r="S16" s="27"/>
    </row>
    <row r="17" spans="1:19" x14ac:dyDescent="0.3">
      <c r="A17" t="s">
        <v>19</v>
      </c>
      <c r="B17" s="3" t="s">
        <v>9</v>
      </c>
      <c r="C17" s="31">
        <v>4.994319</v>
      </c>
      <c r="D17" s="34">
        <v>15</v>
      </c>
      <c r="E17" s="23">
        <f t="shared" si="0"/>
        <v>225</v>
      </c>
      <c r="F17" s="34">
        <f t="shared" si="7"/>
        <v>10.196</v>
      </c>
      <c r="G17" s="48">
        <f t="shared" si="1"/>
        <v>27.057485225760999</v>
      </c>
      <c r="H17" s="34">
        <f t="shared" si="2"/>
        <v>-5.2016809999999998</v>
      </c>
      <c r="I17" s="48">
        <f t="shared" si="5"/>
        <v>-0.20590815999999934</v>
      </c>
      <c r="J17" s="52">
        <f t="shared" si="6"/>
        <v>-0.21074380309764298</v>
      </c>
      <c r="K17" s="47">
        <f t="shared" si="3"/>
        <v>9.9852561969023572</v>
      </c>
      <c r="L17" s="52">
        <f t="shared" si="4"/>
        <v>24.90945410342356</v>
      </c>
      <c r="O17" s="30"/>
      <c r="P17" s="23"/>
      <c r="Q17" s="23"/>
      <c r="R17" s="23"/>
      <c r="S17" s="27"/>
    </row>
    <row r="18" spans="1:19" ht="15" thickBot="1" x14ac:dyDescent="0.35">
      <c r="A18" t="s">
        <v>19</v>
      </c>
      <c r="B18" s="3" t="s">
        <v>10</v>
      </c>
      <c r="C18" s="31">
        <v>4.7936389999999998</v>
      </c>
      <c r="D18" s="34">
        <v>16</v>
      </c>
      <c r="E18" s="23">
        <f t="shared" si="0"/>
        <v>256</v>
      </c>
      <c r="F18" s="34">
        <f t="shared" si="7"/>
        <v>10.201456</v>
      </c>
      <c r="G18" s="48">
        <f t="shared" si="1"/>
        <v>29.244484705489008</v>
      </c>
      <c r="H18" s="34">
        <f t="shared" si="2"/>
        <v>-5.4078170000000005</v>
      </c>
      <c r="I18" s="48">
        <f t="shared" si="5"/>
        <v>-0.70563595999999928</v>
      </c>
      <c r="J18" s="52">
        <f t="shared" si="6"/>
        <v>-0.7104716030976429</v>
      </c>
      <c r="K18" s="47">
        <f t="shared" si="3"/>
        <v>9.4909843969023573</v>
      </c>
      <c r="L18" s="52">
        <f t="shared" si="4"/>
        <v>22.065053777799768</v>
      </c>
      <c r="O18" s="43" t="s">
        <v>90</v>
      </c>
      <c r="P18" s="44"/>
      <c r="Q18" s="44"/>
      <c r="R18" s="28" t="s">
        <v>91</v>
      </c>
      <c r="S18" s="29"/>
    </row>
    <row r="19" spans="1:19" x14ac:dyDescent="0.3">
      <c r="A19" t="s">
        <v>19</v>
      </c>
      <c r="B19" s="3" t="s">
        <v>11</v>
      </c>
      <c r="C19" s="31">
        <v>5.1895810000000004</v>
      </c>
      <c r="D19" s="34">
        <v>17</v>
      </c>
      <c r="E19" s="23">
        <f t="shared" si="0"/>
        <v>289</v>
      </c>
      <c r="F19" s="34">
        <f t="shared" si="7"/>
        <v>10.207264</v>
      </c>
      <c r="G19" s="48">
        <f t="shared" si="1"/>
        <v>25.177142688488999</v>
      </c>
      <c r="H19" s="34">
        <f t="shared" si="2"/>
        <v>-5.0176829999999999</v>
      </c>
      <c r="I19" s="48">
        <f t="shared" si="5"/>
        <v>7.3928840000000301E-2</v>
      </c>
      <c r="J19" s="52">
        <f t="shared" si="6"/>
        <v>6.9093196902356671E-2</v>
      </c>
      <c r="K19" s="47">
        <f t="shared" si="3"/>
        <v>10.276357196902357</v>
      </c>
      <c r="L19" s="52">
        <f t="shared" si="4"/>
        <v>25.875292077372396</v>
      </c>
    </row>
    <row r="20" spans="1:19" x14ac:dyDescent="0.3">
      <c r="A20" t="s">
        <v>19</v>
      </c>
      <c r="B20" s="3" t="s">
        <v>12</v>
      </c>
      <c r="C20" s="31">
        <v>4.9261239999999997</v>
      </c>
      <c r="D20" s="34">
        <v>18</v>
      </c>
      <c r="E20" s="23">
        <f t="shared" si="0"/>
        <v>324</v>
      </c>
      <c r="F20" s="34">
        <f t="shared" si="7"/>
        <v>10.213424</v>
      </c>
      <c r="G20" s="48">
        <f t="shared" si="1"/>
        <v>27.955541290000003</v>
      </c>
      <c r="H20" s="34">
        <f t="shared" si="2"/>
        <v>-5.2873000000000001</v>
      </c>
      <c r="I20" s="48">
        <f t="shared" si="5"/>
        <v>-0.16692123999999914</v>
      </c>
      <c r="J20" s="52">
        <f t="shared" si="6"/>
        <v>-0.17175688309764278</v>
      </c>
      <c r="K20" s="47">
        <f t="shared" si="3"/>
        <v>10.041667116902357</v>
      </c>
      <c r="L20" s="52">
        <f t="shared" si="4"/>
        <v>26.168781380887079</v>
      </c>
    </row>
    <row r="21" spans="1:19" x14ac:dyDescent="0.3">
      <c r="A21" t="s">
        <v>19</v>
      </c>
      <c r="B21" s="3" t="s">
        <v>13</v>
      </c>
      <c r="C21" s="31">
        <v>4.9512390000000002</v>
      </c>
      <c r="D21" s="34">
        <v>19</v>
      </c>
      <c r="E21" s="23">
        <f t="shared" si="0"/>
        <v>361</v>
      </c>
      <c r="F21" s="34">
        <f t="shared" si="7"/>
        <v>10.219935999999999</v>
      </c>
      <c r="G21" s="48">
        <f t="shared" si="1"/>
        <v>27.759168077808987</v>
      </c>
      <c r="H21" s="34">
        <f t="shared" si="2"/>
        <v>-5.2686969999999986</v>
      </c>
      <c r="I21" s="48">
        <f t="shared" si="5"/>
        <v>0.59006572000000079</v>
      </c>
      <c r="J21" s="52">
        <f t="shared" si="6"/>
        <v>0.58523007690235718</v>
      </c>
      <c r="K21" s="47">
        <f t="shared" si="3"/>
        <v>10.805166076902356</v>
      </c>
      <c r="L21" s="52">
        <f t="shared" si="4"/>
        <v>34.268462221690562</v>
      </c>
      <c r="O21" t="s">
        <v>94</v>
      </c>
      <c r="P21" s="50">
        <f>AVERAGE(I3:I299)</f>
        <v>4.8356430976436325E-3</v>
      </c>
    </row>
    <row r="22" spans="1:19" x14ac:dyDescent="0.3">
      <c r="A22" t="s">
        <v>19</v>
      </c>
      <c r="B22" s="3" t="s">
        <v>14</v>
      </c>
      <c r="C22" s="31">
        <v>5.5568479999999996</v>
      </c>
      <c r="D22" s="34">
        <v>20</v>
      </c>
      <c r="E22" s="23">
        <f t="shared" si="0"/>
        <v>400</v>
      </c>
      <c r="F22" s="34">
        <f t="shared" si="7"/>
        <v>10.226799999999999</v>
      </c>
      <c r="G22" s="48">
        <f t="shared" si="1"/>
        <v>21.808451682303996</v>
      </c>
      <c r="H22" s="34">
        <f t="shared" si="2"/>
        <v>-4.6699519999999994</v>
      </c>
      <c r="I22" s="48">
        <f t="shared" si="5"/>
        <v>0.43026768000000049</v>
      </c>
      <c r="J22" s="52">
        <f t="shared" si="6"/>
        <v>0.42543203690235687</v>
      </c>
      <c r="K22" s="47">
        <f t="shared" si="3"/>
        <v>10.652232036902356</v>
      </c>
      <c r="L22" s="52">
        <f t="shared" si="4"/>
        <v>25.962938483519359</v>
      </c>
    </row>
    <row r="23" spans="1:19" x14ac:dyDescent="0.3">
      <c r="A23" t="s">
        <v>19</v>
      </c>
      <c r="B23" s="3" t="s">
        <v>15</v>
      </c>
      <c r="C23" s="31">
        <v>4.8990669999999996</v>
      </c>
      <c r="D23" s="34">
        <v>21</v>
      </c>
      <c r="E23" s="23">
        <f t="shared" si="0"/>
        <v>441</v>
      </c>
      <c r="F23" s="34">
        <f t="shared" si="7"/>
        <v>10.234016</v>
      </c>
      <c r="G23" s="48">
        <f t="shared" si="1"/>
        <v>28.461680832601008</v>
      </c>
      <c r="H23" s="34">
        <f t="shared" si="2"/>
        <v>-5.3349490000000008</v>
      </c>
      <c r="I23" s="48">
        <f t="shared" si="5"/>
        <v>0.33946204000000008</v>
      </c>
      <c r="J23" s="52">
        <f t="shared" si="6"/>
        <v>0.33462639690235646</v>
      </c>
      <c r="K23" s="47">
        <f t="shared" si="3"/>
        <v>10.568642396902357</v>
      </c>
      <c r="L23" s="52">
        <f t="shared" si="4"/>
        <v>32.14408518116052</v>
      </c>
    </row>
    <row r="24" spans="1:19" x14ac:dyDescent="0.3">
      <c r="A24" t="s">
        <v>19</v>
      </c>
      <c r="B24" s="3" t="s">
        <v>16</v>
      </c>
      <c r="C24" s="31">
        <v>5.8084300000000004</v>
      </c>
      <c r="D24" s="34">
        <v>22</v>
      </c>
      <c r="E24" s="23">
        <f t="shared" si="0"/>
        <v>484</v>
      </c>
      <c r="F24" s="34">
        <f t="shared" si="7"/>
        <v>10.241584</v>
      </c>
      <c r="G24" s="48">
        <f t="shared" si="1"/>
        <v>19.652854387715994</v>
      </c>
      <c r="H24" s="34">
        <f t="shared" si="2"/>
        <v>-4.4331539999999992</v>
      </c>
      <c r="I24" s="48">
        <f t="shared" si="5"/>
        <v>0.8874098333333339</v>
      </c>
      <c r="J24" s="52">
        <f t="shared" si="6"/>
        <v>0.88257419023569028</v>
      </c>
      <c r="K24" s="47">
        <f t="shared" si="3"/>
        <v>11.12415819023569</v>
      </c>
      <c r="L24" s="52">
        <f t="shared" si="4"/>
        <v>28.256966192466397</v>
      </c>
    </row>
    <row r="25" spans="1:19" x14ac:dyDescent="0.3">
      <c r="A25" t="s">
        <v>19</v>
      </c>
      <c r="B25" s="3" t="s">
        <v>17</v>
      </c>
      <c r="C25" s="31">
        <v>5.4182889999999997</v>
      </c>
      <c r="D25" s="34">
        <v>23</v>
      </c>
      <c r="E25" s="23">
        <f t="shared" si="0"/>
        <v>529</v>
      </c>
      <c r="F25" s="34">
        <f t="shared" si="7"/>
        <v>10.249504</v>
      </c>
      <c r="G25" s="48">
        <f t="shared" si="1"/>
        <v>23.340638376225002</v>
      </c>
      <c r="H25" s="34">
        <f t="shared" si="2"/>
        <v>-4.8312150000000003</v>
      </c>
      <c r="I25" s="48">
        <f t="shared" si="5"/>
        <v>0.97747454166666692</v>
      </c>
      <c r="J25" s="52">
        <f t="shared" si="6"/>
        <v>0.9726388985690233</v>
      </c>
      <c r="K25" s="47">
        <f t="shared" si="3"/>
        <v>11.222142898569023</v>
      </c>
      <c r="L25" s="52">
        <f t="shared" si="4"/>
        <v>33.684720075934855</v>
      </c>
    </row>
    <row r="26" spans="1:19" x14ac:dyDescent="0.3">
      <c r="A26" t="s">
        <v>19</v>
      </c>
      <c r="B26" s="3" t="s">
        <v>18</v>
      </c>
      <c r="C26" s="31">
        <v>4.7026870000000001</v>
      </c>
      <c r="D26" s="34">
        <v>24</v>
      </c>
      <c r="E26" s="23">
        <f t="shared" si="0"/>
        <v>576</v>
      </c>
      <c r="F26" s="34">
        <f t="shared" si="7"/>
        <v>10.257776</v>
      </c>
      <c r="G26" s="48">
        <f t="shared" si="1"/>
        <v>30.859013797920998</v>
      </c>
      <c r="H26" s="34">
        <f t="shared" si="2"/>
        <v>-5.5550889999999997</v>
      </c>
      <c r="I26" s="48">
        <f t="shared" si="5"/>
        <v>-0.15494949999999941</v>
      </c>
      <c r="J26" s="52">
        <f t="shared" si="6"/>
        <v>-0.15978514309764305</v>
      </c>
      <c r="K26" s="47">
        <f t="shared" si="3"/>
        <v>10.097990856902356</v>
      </c>
      <c r="L26" s="52">
        <f t="shared" si="4"/>
        <v>29.109303708305443</v>
      </c>
    </row>
    <row r="27" spans="1:19" x14ac:dyDescent="0.3">
      <c r="A27" t="s">
        <v>20</v>
      </c>
      <c r="B27" s="3" t="s">
        <v>6</v>
      </c>
      <c r="C27" s="31">
        <v>4.8318130000000004</v>
      </c>
      <c r="D27" s="34">
        <v>25</v>
      </c>
      <c r="E27" s="23">
        <f t="shared" si="0"/>
        <v>625</v>
      </c>
      <c r="F27" s="34">
        <f t="shared" si="7"/>
        <v>10.266399999999999</v>
      </c>
      <c r="G27" s="48">
        <f t="shared" si="1"/>
        <v>29.534735860568986</v>
      </c>
      <c r="H27" s="34">
        <f t="shared" si="2"/>
        <v>-5.4345869999999987</v>
      </c>
      <c r="I27" s="48">
        <f t="shared" si="5"/>
        <v>-0.65248879999999931</v>
      </c>
      <c r="J27" s="52">
        <f t="shared" si="6"/>
        <v>-0.65732444309764293</v>
      </c>
      <c r="K27" s="47">
        <f t="shared" si="3"/>
        <v>9.609075556902356</v>
      </c>
      <c r="L27" s="52">
        <f t="shared" si="4"/>
        <v>22.822237537581234</v>
      </c>
    </row>
    <row r="28" spans="1:19" x14ac:dyDescent="0.3">
      <c r="A28" t="s">
        <v>20</v>
      </c>
      <c r="B28" s="3" t="s">
        <v>8</v>
      </c>
      <c r="C28" s="31">
        <v>4.9301139999999997</v>
      </c>
      <c r="D28" s="34">
        <v>26</v>
      </c>
      <c r="E28" s="23">
        <f t="shared" si="0"/>
        <v>676</v>
      </c>
      <c r="F28" s="34">
        <f t="shared" si="7"/>
        <v>10.275376</v>
      </c>
      <c r="G28" s="48">
        <f t="shared" si="1"/>
        <v>28.571825848644</v>
      </c>
      <c r="H28" s="34">
        <f t="shared" si="2"/>
        <v>-5.345262</v>
      </c>
      <c r="I28" s="48">
        <f t="shared" si="5"/>
        <v>-1.2868601599999996</v>
      </c>
      <c r="J28" s="52">
        <f t="shared" si="6"/>
        <v>-1.2916958030976433</v>
      </c>
      <c r="K28" s="47">
        <f t="shared" si="3"/>
        <v>8.9836801969023554</v>
      </c>
      <c r="L28" s="52">
        <f t="shared" si="4"/>
        <v>16.43139891266943</v>
      </c>
    </row>
    <row r="29" spans="1:19" x14ac:dyDescent="0.3">
      <c r="A29" t="s">
        <v>20</v>
      </c>
      <c r="B29" s="3" t="s">
        <v>9</v>
      </c>
      <c r="C29" s="31">
        <v>5.0459990000000001</v>
      </c>
      <c r="D29" s="34">
        <v>27</v>
      </c>
      <c r="E29" s="23">
        <f t="shared" si="0"/>
        <v>729</v>
      </c>
      <c r="F29" s="34">
        <f t="shared" si="7"/>
        <v>10.284704</v>
      </c>
      <c r="G29" s="48">
        <f t="shared" si="1"/>
        <v>27.444030077024994</v>
      </c>
      <c r="H29" s="34">
        <f t="shared" si="2"/>
        <v>-5.2387049999999995</v>
      </c>
      <c r="I29" s="48">
        <f t="shared" si="5"/>
        <v>-0.20590815999999934</v>
      </c>
      <c r="J29" s="52">
        <f t="shared" si="6"/>
        <v>-0.21074380309764298</v>
      </c>
      <c r="K29" s="47">
        <f t="shared" si="3"/>
        <v>10.073960196902357</v>
      </c>
      <c r="L29" s="52">
        <f t="shared" si="4"/>
        <v>25.280393797555782</v>
      </c>
    </row>
    <row r="30" spans="1:19" x14ac:dyDescent="0.3">
      <c r="A30" t="s">
        <v>20</v>
      </c>
      <c r="B30" s="3" t="s">
        <v>10</v>
      </c>
      <c r="C30" s="31">
        <v>5.4373480000000001</v>
      </c>
      <c r="D30" s="34">
        <v>28</v>
      </c>
      <c r="E30" s="23">
        <f t="shared" si="0"/>
        <v>784</v>
      </c>
      <c r="F30" s="34">
        <f t="shared" si="7"/>
        <v>10.294383999999999</v>
      </c>
      <c r="G30" s="48">
        <f t="shared" si="1"/>
        <v>23.590798705295992</v>
      </c>
      <c r="H30" s="34">
        <f t="shared" si="2"/>
        <v>-4.857035999999999</v>
      </c>
      <c r="I30" s="48">
        <f t="shared" si="5"/>
        <v>-0.70563595999999928</v>
      </c>
      <c r="J30" s="52">
        <f t="shared" si="6"/>
        <v>-0.7104716030976429</v>
      </c>
      <c r="K30" s="47">
        <f t="shared" si="3"/>
        <v>9.5839123969023561</v>
      </c>
      <c r="L30" s="52">
        <f t="shared" si="4"/>
        <v>17.193996297658199</v>
      </c>
    </row>
    <row r="31" spans="1:19" x14ac:dyDescent="0.3">
      <c r="A31" t="s">
        <v>20</v>
      </c>
      <c r="B31" s="3" t="s">
        <v>11</v>
      </c>
      <c r="C31" s="31">
        <v>5.574338</v>
      </c>
      <c r="D31" s="34">
        <v>29</v>
      </c>
      <c r="E31" s="23">
        <f t="shared" si="0"/>
        <v>841</v>
      </c>
      <c r="F31" s="34">
        <f t="shared" si="7"/>
        <v>10.304416</v>
      </c>
      <c r="G31" s="48">
        <f t="shared" si="1"/>
        <v>22.373637886083998</v>
      </c>
      <c r="H31" s="34">
        <f t="shared" si="2"/>
        <v>-4.7300779999999998</v>
      </c>
      <c r="I31" s="48">
        <f t="shared" si="5"/>
        <v>7.3928840000000301E-2</v>
      </c>
      <c r="J31" s="52">
        <f t="shared" si="6"/>
        <v>6.9093196902356671E-2</v>
      </c>
      <c r="K31" s="47">
        <f t="shared" si="3"/>
        <v>10.373509196902356</v>
      </c>
      <c r="L31" s="52">
        <f t="shared" si="4"/>
        <v>23.032044177177191</v>
      </c>
    </row>
    <row r="32" spans="1:19" x14ac:dyDescent="0.3">
      <c r="A32" t="s">
        <v>20</v>
      </c>
      <c r="B32" s="3" t="s">
        <v>12</v>
      </c>
      <c r="C32" s="31">
        <v>5.4707249999999998</v>
      </c>
      <c r="D32" s="34">
        <v>30</v>
      </c>
      <c r="E32" s="23">
        <f t="shared" si="0"/>
        <v>900</v>
      </c>
      <c r="F32" s="34">
        <f t="shared" si="7"/>
        <v>10.3148</v>
      </c>
      <c r="G32" s="48">
        <f t="shared" si="1"/>
        <v>23.465062605625</v>
      </c>
      <c r="H32" s="34">
        <f t="shared" si="2"/>
        <v>-4.8440750000000001</v>
      </c>
      <c r="I32" s="48">
        <f t="shared" si="5"/>
        <v>-0.16692123999999914</v>
      </c>
      <c r="J32" s="52">
        <f t="shared" si="6"/>
        <v>-0.17175688309764278</v>
      </c>
      <c r="K32" s="47">
        <f t="shared" si="3"/>
        <v>10.143043116902357</v>
      </c>
      <c r="L32" s="52">
        <f t="shared" si="4"/>
        <v>21.830556585533987</v>
      </c>
    </row>
    <row r="33" spans="1:12" x14ac:dyDescent="0.3">
      <c r="A33" t="s">
        <v>20</v>
      </c>
      <c r="B33" s="3" t="s">
        <v>13</v>
      </c>
      <c r="C33" s="31">
        <v>6.2563610000000001</v>
      </c>
      <c r="D33" s="34">
        <v>31</v>
      </c>
      <c r="E33" s="23">
        <f t="shared" si="0"/>
        <v>961</v>
      </c>
      <c r="F33" s="34">
        <f t="shared" si="7"/>
        <v>10.325536</v>
      </c>
      <c r="G33" s="48">
        <f t="shared" si="1"/>
        <v>16.558185180624996</v>
      </c>
      <c r="H33" s="34">
        <f t="shared" si="2"/>
        <v>-4.0691749999999995</v>
      </c>
      <c r="I33" s="48">
        <f t="shared" si="5"/>
        <v>0.59006572000000079</v>
      </c>
      <c r="J33" s="52">
        <f t="shared" si="6"/>
        <v>0.58523007690235718</v>
      </c>
      <c r="K33" s="47">
        <f t="shared" si="3"/>
        <v>10.910766076902357</v>
      </c>
      <c r="L33" s="52">
        <f t="shared" si="4"/>
        <v>21.663486619894435</v>
      </c>
    </row>
    <row r="34" spans="1:12" x14ac:dyDescent="0.3">
      <c r="A34" t="s">
        <v>20</v>
      </c>
      <c r="B34" s="3" t="s">
        <v>14</v>
      </c>
      <c r="C34" s="31">
        <v>6.1659420000000003</v>
      </c>
      <c r="D34" s="34">
        <v>32</v>
      </c>
      <c r="E34" s="23">
        <f t="shared" si="0"/>
        <v>1024</v>
      </c>
      <c r="F34" s="34">
        <f t="shared" si="7"/>
        <v>10.336624</v>
      </c>
      <c r="G34" s="48">
        <f t="shared" si="1"/>
        <v>17.394588345124003</v>
      </c>
      <c r="H34" s="34">
        <f t="shared" si="2"/>
        <v>-4.1706820000000002</v>
      </c>
      <c r="I34" s="48">
        <f t="shared" si="5"/>
        <v>0.43026768000000049</v>
      </c>
      <c r="J34" s="52">
        <f t="shared" si="6"/>
        <v>0.42543203690235687</v>
      </c>
      <c r="K34" s="47">
        <f t="shared" si="3"/>
        <v>10.762056036902358</v>
      </c>
      <c r="L34" s="52">
        <f t="shared" si="4"/>
        <v>21.124264240210888</v>
      </c>
    </row>
    <row r="35" spans="1:12" x14ac:dyDescent="0.3">
      <c r="A35" t="s">
        <v>20</v>
      </c>
      <c r="B35" s="3" t="s">
        <v>15</v>
      </c>
      <c r="C35" s="31">
        <v>5.915324</v>
      </c>
      <c r="D35" s="34">
        <v>33</v>
      </c>
      <c r="E35" s="23">
        <f t="shared" si="0"/>
        <v>1089</v>
      </c>
      <c r="F35" s="34">
        <f t="shared" si="7"/>
        <v>10.348063999999999</v>
      </c>
      <c r="G35" s="48">
        <f t="shared" si="1"/>
        <v>19.649183907599991</v>
      </c>
      <c r="H35" s="34">
        <f t="shared" si="2"/>
        <v>-4.432739999999999</v>
      </c>
      <c r="I35" s="48">
        <f t="shared" si="5"/>
        <v>0.33946204000000008</v>
      </c>
      <c r="J35" s="52">
        <f t="shared" si="6"/>
        <v>0.33462639690235646</v>
      </c>
      <c r="K35" s="47">
        <f t="shared" si="3"/>
        <v>10.682690396902355</v>
      </c>
      <c r="L35" s="52">
        <f t="shared" si="4"/>
        <v>22.727782362313746</v>
      </c>
    </row>
    <row r="36" spans="1:12" x14ac:dyDescent="0.3">
      <c r="A36" t="s">
        <v>20</v>
      </c>
      <c r="B36" s="3" t="s">
        <v>16</v>
      </c>
      <c r="C36" s="31">
        <v>6.539021</v>
      </c>
      <c r="D36" s="34">
        <v>34</v>
      </c>
      <c r="E36" s="23">
        <f t="shared" si="0"/>
        <v>1156</v>
      </c>
      <c r="F36" s="34">
        <f t="shared" si="7"/>
        <v>10.359855999999999</v>
      </c>
      <c r="G36" s="48">
        <f t="shared" si="1"/>
        <v>14.598780097224992</v>
      </c>
      <c r="H36" s="34">
        <f t="shared" si="2"/>
        <v>-3.8208349999999989</v>
      </c>
      <c r="I36" s="48">
        <f t="shared" si="5"/>
        <v>0.8874098333333339</v>
      </c>
      <c r="J36" s="52">
        <f t="shared" si="6"/>
        <v>0.88257419023569028</v>
      </c>
      <c r="K36" s="47">
        <f t="shared" si="3"/>
        <v>11.242430190235689</v>
      </c>
      <c r="L36" s="52">
        <f t="shared" si="4"/>
        <v>22.122058010793541</v>
      </c>
    </row>
    <row r="37" spans="1:12" x14ac:dyDescent="0.3">
      <c r="A37" t="s">
        <v>20</v>
      </c>
      <c r="B37" s="3" t="s">
        <v>17</v>
      </c>
      <c r="C37" s="31">
        <v>6.5312869999999998</v>
      </c>
      <c r="D37" s="34">
        <v>35</v>
      </c>
      <c r="E37" s="23">
        <f t="shared" si="0"/>
        <v>1225</v>
      </c>
      <c r="F37" s="34">
        <f t="shared" si="7"/>
        <v>10.372</v>
      </c>
      <c r="G37" s="48">
        <f t="shared" si="1"/>
        <v>14.751076348369001</v>
      </c>
      <c r="H37" s="34">
        <f t="shared" si="2"/>
        <v>-3.840713</v>
      </c>
      <c r="I37" s="48">
        <f t="shared" si="5"/>
        <v>0.97747454166666692</v>
      </c>
      <c r="J37" s="52">
        <f t="shared" si="6"/>
        <v>0.9726388985690233</v>
      </c>
      <c r="K37" s="47">
        <f t="shared" si="3"/>
        <v>11.344638898569023</v>
      </c>
      <c r="L37" s="52">
        <f t="shared" si="4"/>
        <v>23.168356499458024</v>
      </c>
    </row>
    <row r="38" spans="1:12" x14ac:dyDescent="0.3">
      <c r="A38" t="s">
        <v>20</v>
      </c>
      <c r="B38" s="3" t="s">
        <v>18</v>
      </c>
      <c r="C38" s="31">
        <v>6.8263980000000002</v>
      </c>
      <c r="D38" s="34">
        <v>36</v>
      </c>
      <c r="E38" s="23">
        <f t="shared" si="0"/>
        <v>1296</v>
      </c>
      <c r="F38" s="34">
        <f t="shared" si="7"/>
        <v>10.384496</v>
      </c>
      <c r="G38" s="48">
        <f t="shared" si="1"/>
        <v>12.660061377604002</v>
      </c>
      <c r="H38" s="34">
        <f t="shared" si="2"/>
        <v>-3.5580980000000002</v>
      </c>
      <c r="I38" s="48">
        <f t="shared" si="5"/>
        <v>-0.15494949999999941</v>
      </c>
      <c r="J38" s="52">
        <f t="shared" si="6"/>
        <v>-0.15978514309764305</v>
      </c>
      <c r="K38" s="47">
        <f t="shared" si="3"/>
        <v>10.224710856902357</v>
      </c>
      <c r="L38" s="52">
        <f t="shared" si="4"/>
        <v>11.548530273387858</v>
      </c>
    </row>
    <row r="39" spans="1:12" x14ac:dyDescent="0.3">
      <c r="A39" t="s">
        <v>21</v>
      </c>
      <c r="B39" s="3" t="s">
        <v>6</v>
      </c>
      <c r="C39" s="31">
        <v>6.3499629999999998</v>
      </c>
      <c r="D39" s="34">
        <v>37</v>
      </c>
      <c r="E39" s="23">
        <f t="shared" si="0"/>
        <v>1369</v>
      </c>
      <c r="F39" s="34">
        <f t="shared" si="7"/>
        <v>10.397344</v>
      </c>
      <c r="G39" s="48">
        <f t="shared" si="1"/>
        <v>16.381292959161005</v>
      </c>
      <c r="H39" s="34">
        <f t="shared" si="2"/>
        <v>-4.0473810000000006</v>
      </c>
      <c r="I39" s="48">
        <f t="shared" si="5"/>
        <v>-0.65248879999999931</v>
      </c>
      <c r="J39" s="52">
        <f t="shared" si="6"/>
        <v>-0.65732444309764293</v>
      </c>
      <c r="K39" s="47">
        <f t="shared" si="3"/>
        <v>9.7400195569023573</v>
      </c>
      <c r="L39" s="52">
        <f t="shared" si="4"/>
        <v>11.492483458996666</v>
      </c>
    </row>
    <row r="40" spans="1:12" x14ac:dyDescent="0.3">
      <c r="A40" t="s">
        <v>21</v>
      </c>
      <c r="B40" s="3" t="s">
        <v>8</v>
      </c>
      <c r="C40" s="31">
        <v>6.0819989999999997</v>
      </c>
      <c r="D40" s="34">
        <v>38</v>
      </c>
      <c r="E40" s="23">
        <f t="shared" si="0"/>
        <v>1444</v>
      </c>
      <c r="F40" s="34">
        <f t="shared" si="7"/>
        <v>10.410544</v>
      </c>
      <c r="G40" s="48">
        <f t="shared" si="1"/>
        <v>18.736301817025002</v>
      </c>
      <c r="H40" s="34">
        <f t="shared" si="2"/>
        <v>-4.3285450000000001</v>
      </c>
      <c r="I40" s="48">
        <f t="shared" si="5"/>
        <v>-1.2868601599999996</v>
      </c>
      <c r="J40" s="52">
        <f t="shared" si="6"/>
        <v>-1.2916958030976433</v>
      </c>
      <c r="K40" s="47">
        <f t="shared" si="3"/>
        <v>9.1188481969023556</v>
      </c>
      <c r="L40" s="52">
        <f t="shared" si="4"/>
        <v>9.2224530447264836</v>
      </c>
    </row>
    <row r="41" spans="1:12" x14ac:dyDescent="0.3">
      <c r="A41" t="s">
        <v>21</v>
      </c>
      <c r="B41" s="3" t="s">
        <v>9</v>
      </c>
      <c r="C41" s="31">
        <v>6.4925800000000002</v>
      </c>
      <c r="D41" s="34">
        <v>39</v>
      </c>
      <c r="E41" s="23">
        <f t="shared" si="0"/>
        <v>1521</v>
      </c>
      <c r="F41" s="34">
        <f t="shared" si="7"/>
        <v>10.424096</v>
      </c>
      <c r="G41" s="48">
        <f t="shared" si="1"/>
        <v>15.456818058256001</v>
      </c>
      <c r="H41" s="34">
        <f t="shared" si="2"/>
        <v>-3.9315160000000002</v>
      </c>
      <c r="I41" s="48">
        <f t="shared" si="5"/>
        <v>-0.20590815999999934</v>
      </c>
      <c r="J41" s="52">
        <f t="shared" si="6"/>
        <v>-0.21074380309764298</v>
      </c>
      <c r="K41" s="47">
        <f t="shared" si="3"/>
        <v>10.213352196902358</v>
      </c>
      <c r="L41" s="52">
        <f t="shared" si="4"/>
        <v>13.844145741241597</v>
      </c>
    </row>
    <row r="42" spans="1:12" x14ac:dyDescent="0.3">
      <c r="A42" t="s">
        <v>21</v>
      </c>
      <c r="B42" s="3" t="s">
        <v>10</v>
      </c>
      <c r="C42" s="31">
        <v>6.6757390000000001</v>
      </c>
      <c r="D42" s="34">
        <v>40</v>
      </c>
      <c r="E42" s="23">
        <f t="shared" si="0"/>
        <v>1600</v>
      </c>
      <c r="F42" s="34">
        <f t="shared" si="7"/>
        <v>10.437999999999999</v>
      </c>
      <c r="G42" s="48">
        <f t="shared" si="1"/>
        <v>14.154607832120991</v>
      </c>
      <c r="H42" s="34">
        <f t="shared" si="2"/>
        <v>-3.7622609999999987</v>
      </c>
      <c r="I42" s="48">
        <f t="shared" si="5"/>
        <v>-0.70563595999999928</v>
      </c>
      <c r="J42" s="52">
        <f t="shared" si="6"/>
        <v>-0.7104716030976429</v>
      </c>
      <c r="K42" s="47">
        <f t="shared" si="3"/>
        <v>9.7275283969023558</v>
      </c>
      <c r="L42" s="52">
        <f t="shared" si="4"/>
        <v>9.3134185230456445</v>
      </c>
    </row>
    <row r="43" spans="1:12" x14ac:dyDescent="0.3">
      <c r="A43" t="s">
        <v>21</v>
      </c>
      <c r="B43" s="3" t="s">
        <v>11</v>
      </c>
      <c r="C43" s="31">
        <v>6.7142210000000002</v>
      </c>
      <c r="D43" s="34">
        <v>41</v>
      </c>
      <c r="E43" s="23">
        <f t="shared" si="0"/>
        <v>1681</v>
      </c>
      <c r="F43" s="34">
        <f t="shared" si="7"/>
        <v>10.452256</v>
      </c>
      <c r="G43" s="48">
        <f t="shared" si="1"/>
        <v>13.972905661224999</v>
      </c>
      <c r="H43" s="34">
        <f t="shared" si="2"/>
        <v>-3.738035</v>
      </c>
      <c r="I43" s="48">
        <f t="shared" si="5"/>
        <v>7.3928840000000301E-2</v>
      </c>
      <c r="J43" s="52">
        <f t="shared" si="6"/>
        <v>6.9093196902356671E-2</v>
      </c>
      <c r="K43" s="47">
        <f t="shared" si="3"/>
        <v>10.521349196902356</v>
      </c>
      <c r="L43" s="52">
        <f t="shared" si="4"/>
        <v>14.494225107648987</v>
      </c>
    </row>
    <row r="44" spans="1:12" x14ac:dyDescent="0.3">
      <c r="A44" t="s">
        <v>21</v>
      </c>
      <c r="B44" s="3" t="s">
        <v>12</v>
      </c>
      <c r="C44" s="31">
        <v>7.1204090000000004</v>
      </c>
      <c r="D44" s="34">
        <v>42</v>
      </c>
      <c r="E44" s="23">
        <f t="shared" si="0"/>
        <v>1764</v>
      </c>
      <c r="F44" s="34">
        <f t="shared" si="7"/>
        <v>10.466863999999999</v>
      </c>
      <c r="G44" s="48">
        <f t="shared" si="1"/>
        <v>11.198761067024993</v>
      </c>
      <c r="H44" s="34">
        <f t="shared" si="2"/>
        <v>-3.3464549999999988</v>
      </c>
      <c r="I44" s="48">
        <f t="shared" si="5"/>
        <v>-0.16692123999999914</v>
      </c>
      <c r="J44" s="52">
        <f t="shared" si="6"/>
        <v>-0.17175688309764278</v>
      </c>
      <c r="K44" s="47">
        <f t="shared" si="3"/>
        <v>10.295107116902356</v>
      </c>
      <c r="L44" s="52">
        <f t="shared" si="4"/>
        <v>10.078708133463362</v>
      </c>
    </row>
    <row r="45" spans="1:12" x14ac:dyDescent="0.3">
      <c r="A45" t="s">
        <v>21</v>
      </c>
      <c r="B45" s="3" t="s">
        <v>13</v>
      </c>
      <c r="C45" s="31">
        <v>7.0192220000000001</v>
      </c>
      <c r="D45" s="34">
        <v>43</v>
      </c>
      <c r="E45" s="23">
        <f t="shared" si="0"/>
        <v>1849</v>
      </c>
      <c r="F45" s="34">
        <f t="shared" si="7"/>
        <v>10.481824</v>
      </c>
      <c r="G45" s="48">
        <f t="shared" si="1"/>
        <v>11.989612610403997</v>
      </c>
      <c r="H45" s="34">
        <f t="shared" si="2"/>
        <v>-3.4626019999999995</v>
      </c>
      <c r="I45" s="48">
        <f t="shared" si="5"/>
        <v>0.59006572000000079</v>
      </c>
      <c r="J45" s="52">
        <f t="shared" si="6"/>
        <v>0.58523007690235718</v>
      </c>
      <c r="K45" s="47">
        <f t="shared" si="3"/>
        <v>11.067054076902357</v>
      </c>
      <c r="L45" s="52">
        <f t="shared" si="4"/>
        <v>16.38494452279965</v>
      </c>
    </row>
    <row r="46" spans="1:12" x14ac:dyDescent="0.3">
      <c r="A46" t="s">
        <v>21</v>
      </c>
      <c r="B46" s="3" t="s">
        <v>14</v>
      </c>
      <c r="C46" s="31">
        <v>7.070703</v>
      </c>
      <c r="D46" s="34">
        <v>44</v>
      </c>
      <c r="E46" s="23">
        <f t="shared" si="0"/>
        <v>1936</v>
      </c>
      <c r="F46" s="34">
        <f t="shared" si="7"/>
        <v>10.497135999999999</v>
      </c>
      <c r="G46" s="48">
        <f t="shared" si="1"/>
        <v>11.740443103488996</v>
      </c>
      <c r="H46" s="34">
        <f t="shared" si="2"/>
        <v>-3.4264329999999994</v>
      </c>
      <c r="I46" s="48">
        <f t="shared" si="5"/>
        <v>0.43026768000000049</v>
      </c>
      <c r="J46" s="52">
        <f t="shared" si="6"/>
        <v>0.42543203690235687</v>
      </c>
      <c r="K46" s="47">
        <f t="shared" si="3"/>
        <v>10.922568036902357</v>
      </c>
      <c r="L46" s="52">
        <f t="shared" si="4"/>
        <v>14.836864262510794</v>
      </c>
    </row>
    <row r="47" spans="1:12" x14ac:dyDescent="0.3">
      <c r="A47" t="s">
        <v>21</v>
      </c>
      <c r="B47" s="3" t="s">
        <v>15</v>
      </c>
      <c r="C47" s="31">
        <v>7.5827150000000003</v>
      </c>
      <c r="D47" s="34">
        <v>45</v>
      </c>
      <c r="E47" s="23">
        <f t="shared" si="0"/>
        <v>2025</v>
      </c>
      <c r="F47" s="34">
        <f t="shared" si="7"/>
        <v>10.5128</v>
      </c>
      <c r="G47" s="48">
        <f t="shared" si="1"/>
        <v>8.5853981072250001</v>
      </c>
      <c r="H47" s="34">
        <f t="shared" si="2"/>
        <v>-2.9300850000000001</v>
      </c>
      <c r="I47" s="48">
        <f t="shared" si="5"/>
        <v>0.33946204000000008</v>
      </c>
      <c r="J47" s="52">
        <f t="shared" si="6"/>
        <v>0.33462639690235646</v>
      </c>
      <c r="K47" s="47">
        <f t="shared" si="3"/>
        <v>10.847426396902357</v>
      </c>
      <c r="L47" s="52">
        <f t="shared" si="4"/>
        <v>10.658340505064135</v>
      </c>
    </row>
    <row r="48" spans="1:12" x14ac:dyDescent="0.3">
      <c r="A48" t="s">
        <v>21</v>
      </c>
      <c r="B48" s="3" t="s">
        <v>16</v>
      </c>
      <c r="C48" s="31">
        <v>8.2632820000000002</v>
      </c>
      <c r="D48" s="34">
        <v>46</v>
      </c>
      <c r="E48" s="23">
        <f t="shared" si="0"/>
        <v>2116</v>
      </c>
      <c r="F48" s="34">
        <f t="shared" si="7"/>
        <v>10.528815999999999</v>
      </c>
      <c r="G48" s="48">
        <f t="shared" si="1"/>
        <v>5.1326443051559947</v>
      </c>
      <c r="H48" s="34">
        <f t="shared" si="2"/>
        <v>-2.2655339999999988</v>
      </c>
      <c r="I48" s="48">
        <f t="shared" si="5"/>
        <v>0.8874098333333339</v>
      </c>
      <c r="J48" s="52">
        <f t="shared" si="6"/>
        <v>0.88257419023569028</v>
      </c>
      <c r="K48" s="47">
        <f t="shared" si="3"/>
        <v>11.411390190235689</v>
      </c>
      <c r="L48" s="52">
        <f t="shared" si="4"/>
        <v>9.9105851774290254</v>
      </c>
    </row>
    <row r="49" spans="1:12" x14ac:dyDescent="0.3">
      <c r="A49" t="s">
        <v>21</v>
      </c>
      <c r="B49" s="3" t="s">
        <v>17</v>
      </c>
      <c r="C49" s="31">
        <v>7.3175270000000001</v>
      </c>
      <c r="D49" s="34">
        <v>47</v>
      </c>
      <c r="E49" s="23">
        <f t="shared" si="0"/>
        <v>2209</v>
      </c>
      <c r="F49" s="34">
        <f t="shared" si="7"/>
        <v>10.545183999999999</v>
      </c>
      <c r="G49" s="48">
        <f t="shared" si="1"/>
        <v>10.417769709648994</v>
      </c>
      <c r="H49" s="34">
        <f t="shared" si="2"/>
        <v>-3.2276569999999989</v>
      </c>
      <c r="I49" s="48">
        <f t="shared" si="5"/>
        <v>0.97747454166666692</v>
      </c>
      <c r="J49" s="52">
        <f t="shared" si="6"/>
        <v>0.9726388985690233</v>
      </c>
      <c r="K49" s="47">
        <f t="shared" si="3"/>
        <v>11.517822898569023</v>
      </c>
      <c r="L49" s="52">
        <f t="shared" si="4"/>
        <v>17.642485635535753</v>
      </c>
    </row>
    <row r="50" spans="1:12" x14ac:dyDescent="0.3">
      <c r="A50" t="s">
        <v>21</v>
      </c>
      <c r="B50" s="3" t="s">
        <v>18</v>
      </c>
      <c r="C50" s="31">
        <v>8.1127640000000003</v>
      </c>
      <c r="D50" s="34">
        <v>48</v>
      </c>
      <c r="E50" s="23">
        <f t="shared" si="0"/>
        <v>2304</v>
      </c>
      <c r="F50" s="34">
        <f t="shared" si="7"/>
        <v>10.561904</v>
      </c>
      <c r="G50" s="48">
        <f t="shared" si="1"/>
        <v>5.9982867395999993</v>
      </c>
      <c r="H50" s="34">
        <f t="shared" si="2"/>
        <v>-2.4491399999999999</v>
      </c>
      <c r="I50" s="48">
        <f t="shared" si="5"/>
        <v>-0.15494949999999941</v>
      </c>
      <c r="J50" s="52">
        <f t="shared" si="6"/>
        <v>-0.15978514309764305</v>
      </c>
      <c r="K50" s="47">
        <f t="shared" si="3"/>
        <v>10.402118856902357</v>
      </c>
      <c r="L50" s="52">
        <f t="shared" si="4"/>
        <v>5.2411456608224096</v>
      </c>
    </row>
    <row r="51" spans="1:12" x14ac:dyDescent="0.3">
      <c r="A51" t="s">
        <v>22</v>
      </c>
      <c r="B51" s="3" t="s">
        <v>6</v>
      </c>
      <c r="C51" s="31">
        <v>7.6545230000000002</v>
      </c>
      <c r="D51" s="34">
        <v>49</v>
      </c>
      <c r="E51" s="23">
        <f t="shared" si="0"/>
        <v>2401</v>
      </c>
      <c r="F51" s="34">
        <f t="shared" si="7"/>
        <v>10.578975999999999</v>
      </c>
      <c r="G51" s="48">
        <f t="shared" si="1"/>
        <v>8.5524253492089937</v>
      </c>
      <c r="H51" s="34">
        <f t="shared" si="2"/>
        <v>-2.9244529999999989</v>
      </c>
      <c r="I51" s="48">
        <f t="shared" si="5"/>
        <v>-0.65248879999999931</v>
      </c>
      <c r="J51" s="52">
        <f t="shared" si="6"/>
        <v>-0.65732444309764293</v>
      </c>
      <c r="K51" s="47">
        <f t="shared" si="3"/>
        <v>9.921651556902356</v>
      </c>
      <c r="L51" s="52">
        <f t="shared" si="4"/>
        <v>5.1398718935221588</v>
      </c>
    </row>
    <row r="52" spans="1:12" x14ac:dyDescent="0.3">
      <c r="A52" t="s">
        <v>22</v>
      </c>
      <c r="B52" s="3" t="s">
        <v>8</v>
      </c>
      <c r="C52" s="31">
        <v>7.359388</v>
      </c>
      <c r="D52" s="34">
        <v>50</v>
      </c>
      <c r="E52" s="23">
        <f t="shared" si="0"/>
        <v>2500</v>
      </c>
      <c r="F52" s="34">
        <f t="shared" si="7"/>
        <v>10.596399999999999</v>
      </c>
      <c r="G52" s="48">
        <f t="shared" si="1"/>
        <v>10.478246688143994</v>
      </c>
      <c r="H52" s="34">
        <f t="shared" si="2"/>
        <v>-3.2370119999999991</v>
      </c>
      <c r="I52" s="48">
        <f t="shared" si="5"/>
        <v>-1.2868601599999996</v>
      </c>
      <c r="J52" s="52">
        <f t="shared" si="6"/>
        <v>-1.2916958030976433</v>
      </c>
      <c r="K52" s="47">
        <f t="shared" si="3"/>
        <v>9.3047041969023567</v>
      </c>
      <c r="L52" s="52">
        <f t="shared" si="4"/>
        <v>3.7842551059306486</v>
      </c>
    </row>
    <row r="53" spans="1:12" x14ac:dyDescent="0.3">
      <c r="A53" t="s">
        <v>22</v>
      </c>
      <c r="B53" s="3" t="s">
        <v>9</v>
      </c>
      <c r="C53" s="31">
        <v>8.5473049999999997</v>
      </c>
      <c r="D53" s="34">
        <v>51</v>
      </c>
      <c r="E53" s="23">
        <f t="shared" si="0"/>
        <v>2601</v>
      </c>
      <c r="F53" s="34">
        <f t="shared" si="7"/>
        <v>10.614176</v>
      </c>
      <c r="G53" s="48">
        <f t="shared" si="1"/>
        <v>4.271955730641003</v>
      </c>
      <c r="H53" s="34">
        <f t="shared" si="2"/>
        <v>-2.0668710000000008</v>
      </c>
      <c r="I53" s="48">
        <f t="shared" si="5"/>
        <v>-0.20590815999999934</v>
      </c>
      <c r="J53" s="52">
        <f t="shared" si="6"/>
        <v>-0.21074380309764298</v>
      </c>
      <c r="K53" s="47">
        <f t="shared" si="3"/>
        <v>10.403432196902358</v>
      </c>
      <c r="L53" s="52">
        <f t="shared" si="4"/>
        <v>3.4452081710806057</v>
      </c>
    </row>
    <row r="54" spans="1:12" x14ac:dyDescent="0.3">
      <c r="A54" t="s">
        <v>22</v>
      </c>
      <c r="B54" s="3" t="s">
        <v>10</v>
      </c>
      <c r="C54" s="31">
        <v>8.0724660000000004</v>
      </c>
      <c r="D54" s="34">
        <v>52</v>
      </c>
      <c r="E54" s="23">
        <f t="shared" si="0"/>
        <v>2704</v>
      </c>
      <c r="F54" s="34">
        <f t="shared" si="7"/>
        <v>10.632304</v>
      </c>
      <c r="G54" s="48">
        <f t="shared" si="1"/>
        <v>6.5527705862439953</v>
      </c>
      <c r="H54" s="34">
        <f t="shared" si="2"/>
        <v>-2.5598379999999992</v>
      </c>
      <c r="I54" s="48">
        <f t="shared" si="5"/>
        <v>-0.70563595999999928</v>
      </c>
      <c r="J54" s="52">
        <f t="shared" si="6"/>
        <v>-0.7104716030976429</v>
      </c>
      <c r="K54" s="47">
        <f t="shared" si="3"/>
        <v>9.9218323969023565</v>
      </c>
      <c r="L54" s="52">
        <f t="shared" si="4"/>
        <v>3.4201560699916032</v>
      </c>
    </row>
    <row r="55" spans="1:12" x14ac:dyDescent="0.3">
      <c r="A55" t="s">
        <v>22</v>
      </c>
      <c r="B55" s="3" t="s">
        <v>11</v>
      </c>
      <c r="C55" s="31">
        <v>7.7711449999999997</v>
      </c>
      <c r="D55" s="34">
        <v>53</v>
      </c>
      <c r="E55" s="23">
        <f t="shared" si="0"/>
        <v>2809</v>
      </c>
      <c r="F55" s="34">
        <f t="shared" si="7"/>
        <v>10.650784</v>
      </c>
      <c r="G55" s="48">
        <f t="shared" si="1"/>
        <v>8.292320770321</v>
      </c>
      <c r="H55" s="34">
        <f t="shared" si="2"/>
        <v>-2.8796390000000001</v>
      </c>
      <c r="I55" s="48">
        <f t="shared" si="5"/>
        <v>7.3928840000000301E-2</v>
      </c>
      <c r="J55" s="52">
        <f t="shared" si="6"/>
        <v>6.9093196902356671E-2</v>
      </c>
      <c r="K55" s="47">
        <f t="shared" si="3"/>
        <v>10.719877196902356</v>
      </c>
      <c r="L55" s="52">
        <f t="shared" si="4"/>
        <v>8.6950215690485972</v>
      </c>
    </row>
    <row r="56" spans="1:12" x14ac:dyDescent="0.3">
      <c r="A56" t="s">
        <v>22</v>
      </c>
      <c r="B56" s="3" t="s">
        <v>12</v>
      </c>
      <c r="C56" s="31">
        <v>8.5570430000000002</v>
      </c>
      <c r="D56" s="34">
        <v>54</v>
      </c>
      <c r="E56" s="23">
        <f t="shared" si="0"/>
        <v>2916</v>
      </c>
      <c r="F56" s="34">
        <f t="shared" si="7"/>
        <v>10.669616</v>
      </c>
      <c r="G56" s="48">
        <f t="shared" si="1"/>
        <v>4.4629646803289971</v>
      </c>
      <c r="H56" s="34">
        <f t="shared" si="2"/>
        <v>-2.1125729999999994</v>
      </c>
      <c r="I56" s="48">
        <f t="shared" si="5"/>
        <v>-0.16692123999999914</v>
      </c>
      <c r="J56" s="52">
        <f t="shared" si="6"/>
        <v>-0.17175688309764278</v>
      </c>
      <c r="K56" s="47">
        <f t="shared" si="3"/>
        <v>10.497859116902356</v>
      </c>
      <c r="L56" s="52">
        <f t="shared" si="4"/>
        <v>3.7667671996279402</v>
      </c>
    </row>
    <row r="57" spans="1:12" x14ac:dyDescent="0.3">
      <c r="A57" t="s">
        <v>22</v>
      </c>
      <c r="B57" s="3" t="s">
        <v>13</v>
      </c>
      <c r="C57" s="31">
        <v>8.9844729999999995</v>
      </c>
      <c r="D57" s="34">
        <v>55</v>
      </c>
      <c r="E57" s="23">
        <f t="shared" si="0"/>
        <v>3025</v>
      </c>
      <c r="F57" s="34">
        <f t="shared" si="7"/>
        <v>10.688800000000001</v>
      </c>
      <c r="G57" s="48">
        <f t="shared" si="1"/>
        <v>2.9047305229290035</v>
      </c>
      <c r="H57" s="34">
        <f t="shared" si="2"/>
        <v>-1.704327000000001</v>
      </c>
      <c r="I57" s="48">
        <f t="shared" si="5"/>
        <v>0.59006572000000079</v>
      </c>
      <c r="J57" s="52">
        <f t="shared" si="6"/>
        <v>0.58523007690235718</v>
      </c>
      <c r="K57" s="47">
        <f t="shared" si="3"/>
        <v>11.274030076902358</v>
      </c>
      <c r="L57" s="52">
        <f t="shared" si="4"/>
        <v>5.2420716083936725</v>
      </c>
    </row>
    <row r="58" spans="1:12" x14ac:dyDescent="0.3">
      <c r="A58" t="s">
        <v>22</v>
      </c>
      <c r="B58" s="3" t="s">
        <v>14</v>
      </c>
      <c r="C58" s="31">
        <v>8.6575620000000004</v>
      </c>
      <c r="D58" s="34">
        <v>56</v>
      </c>
      <c r="E58" s="23">
        <f t="shared" si="0"/>
        <v>3136</v>
      </c>
      <c r="F58" s="34">
        <f t="shared" si="7"/>
        <v>10.708335999999999</v>
      </c>
      <c r="G58" s="48">
        <f t="shared" si="1"/>
        <v>4.2056739990759953</v>
      </c>
      <c r="H58" s="34">
        <f t="shared" si="2"/>
        <v>-2.0507739999999988</v>
      </c>
      <c r="I58" s="48">
        <f t="shared" si="5"/>
        <v>0.43026768000000049</v>
      </c>
      <c r="J58" s="52">
        <f t="shared" si="6"/>
        <v>0.42543203690235687</v>
      </c>
      <c r="K58" s="47">
        <f t="shared" si="3"/>
        <v>11.133768036902357</v>
      </c>
      <c r="L58" s="52">
        <f t="shared" si="4"/>
        <v>6.1315963371916729</v>
      </c>
    </row>
    <row r="59" spans="1:12" x14ac:dyDescent="0.3">
      <c r="A59" t="s">
        <v>22</v>
      </c>
      <c r="B59" s="3" t="s">
        <v>15</v>
      </c>
      <c r="C59" s="31">
        <v>9.1559399999999993</v>
      </c>
      <c r="D59" s="34">
        <v>57</v>
      </c>
      <c r="E59" s="23">
        <f t="shared" si="0"/>
        <v>3249</v>
      </c>
      <c r="F59" s="34">
        <f t="shared" si="7"/>
        <v>10.728223999999999</v>
      </c>
      <c r="G59" s="48">
        <f t="shared" si="1"/>
        <v>2.4720769766559996</v>
      </c>
      <c r="H59" s="34">
        <f t="shared" si="2"/>
        <v>-1.5722839999999998</v>
      </c>
      <c r="I59" s="48">
        <f t="shared" si="5"/>
        <v>0.33946204000000008</v>
      </c>
      <c r="J59" s="52">
        <f t="shared" si="6"/>
        <v>0.33462639690235646</v>
      </c>
      <c r="K59" s="47">
        <f t="shared" si="3"/>
        <v>11.062850396902355</v>
      </c>
      <c r="L59" s="52">
        <f t="shared" si="4"/>
        <v>3.6363072618143018</v>
      </c>
    </row>
    <row r="60" spans="1:12" x14ac:dyDescent="0.3">
      <c r="A60" t="s">
        <v>22</v>
      </c>
      <c r="B60" s="3" t="s">
        <v>16</v>
      </c>
      <c r="C60" s="31">
        <v>9.3762640000000008</v>
      </c>
      <c r="D60" s="34">
        <v>58</v>
      </c>
      <c r="E60" s="23">
        <f t="shared" si="0"/>
        <v>3364</v>
      </c>
      <c r="F60" s="34">
        <f t="shared" si="7"/>
        <v>10.748464</v>
      </c>
      <c r="G60" s="48">
        <f t="shared" si="1"/>
        <v>1.8829328399999985</v>
      </c>
      <c r="H60" s="34">
        <f t="shared" si="2"/>
        <v>-1.3721999999999994</v>
      </c>
      <c r="I60" s="48">
        <f t="shared" si="5"/>
        <v>0.8874098333333339</v>
      </c>
      <c r="J60" s="52">
        <f t="shared" si="6"/>
        <v>0.88257419023569028</v>
      </c>
      <c r="K60" s="47">
        <f t="shared" si="3"/>
        <v>11.631038190235691</v>
      </c>
      <c r="L60" s="52">
        <f t="shared" si="4"/>
        <v>5.08400664895301</v>
      </c>
    </row>
    <row r="61" spans="1:12" x14ac:dyDescent="0.3">
      <c r="A61" t="s">
        <v>22</v>
      </c>
      <c r="B61" s="3" t="s">
        <v>17</v>
      </c>
      <c r="C61" s="31">
        <v>10.17313</v>
      </c>
      <c r="D61" s="34">
        <v>59</v>
      </c>
      <c r="E61" s="23">
        <f t="shared" si="0"/>
        <v>3481</v>
      </c>
      <c r="F61" s="34">
        <f t="shared" si="7"/>
        <v>10.769055999999999</v>
      </c>
      <c r="G61" s="48">
        <f t="shared" si="1"/>
        <v>0.35512779747599837</v>
      </c>
      <c r="H61" s="34">
        <f t="shared" si="2"/>
        <v>-0.59592599999999862</v>
      </c>
      <c r="I61" s="48">
        <f t="shared" si="5"/>
        <v>0.97747454166666692</v>
      </c>
      <c r="J61" s="52">
        <f t="shared" si="6"/>
        <v>0.9726388985690233</v>
      </c>
      <c r="K61" s="47">
        <f t="shared" si="3"/>
        <v>11.741694898569023</v>
      </c>
      <c r="L61" s="52">
        <f t="shared" si="4"/>
        <v>2.4603958410228466</v>
      </c>
    </row>
    <row r="62" spans="1:12" x14ac:dyDescent="0.3">
      <c r="A62" t="s">
        <v>22</v>
      </c>
      <c r="B62" s="3" t="s">
        <v>18</v>
      </c>
      <c r="C62" s="31">
        <v>9.5950690000000005</v>
      </c>
      <c r="D62" s="34">
        <v>60</v>
      </c>
      <c r="E62" s="23">
        <f t="shared" si="0"/>
        <v>3600</v>
      </c>
      <c r="F62" s="34">
        <f t="shared" si="7"/>
        <v>10.79</v>
      </c>
      <c r="G62" s="48">
        <f t="shared" si="1"/>
        <v>1.4278600947609967</v>
      </c>
      <c r="H62" s="34">
        <f t="shared" si="2"/>
        <v>-1.1949309999999986</v>
      </c>
      <c r="I62" s="48">
        <f t="shared" si="5"/>
        <v>-0.15494949999999941</v>
      </c>
      <c r="J62" s="52">
        <f t="shared" si="6"/>
        <v>-0.15978514309764305</v>
      </c>
      <c r="K62" s="47">
        <f t="shared" si="3"/>
        <v>10.630214856902356</v>
      </c>
      <c r="L62" s="52">
        <f t="shared" si="4"/>
        <v>1.0715269450621114</v>
      </c>
    </row>
    <row r="63" spans="1:12" x14ac:dyDescent="0.3">
      <c r="A63" t="s">
        <v>23</v>
      </c>
      <c r="B63" s="3" t="s">
        <v>6</v>
      </c>
      <c r="C63" s="31">
        <v>8.5429980000000008</v>
      </c>
      <c r="D63" s="34">
        <v>61</v>
      </c>
      <c r="E63" s="23">
        <f t="shared" si="0"/>
        <v>3721</v>
      </c>
      <c r="F63" s="34">
        <f t="shared" si="7"/>
        <v>10.811296</v>
      </c>
      <c r="G63" s="48">
        <f t="shared" si="1"/>
        <v>5.1451758168039987</v>
      </c>
      <c r="H63" s="34">
        <f t="shared" si="2"/>
        <v>-2.2682979999999997</v>
      </c>
      <c r="I63" s="48">
        <f t="shared" si="5"/>
        <v>-0.65248879999999931</v>
      </c>
      <c r="J63" s="52">
        <f t="shared" si="6"/>
        <v>-0.65732444309764293</v>
      </c>
      <c r="K63" s="47">
        <f t="shared" si="3"/>
        <v>10.153971556902357</v>
      </c>
      <c r="L63" s="52">
        <f t="shared" si="4"/>
        <v>2.5952358010386307</v>
      </c>
    </row>
    <row r="64" spans="1:12" x14ac:dyDescent="0.3">
      <c r="A64" t="s">
        <v>23</v>
      </c>
      <c r="B64" s="3" t="s">
        <v>8</v>
      </c>
      <c r="C64" s="31">
        <v>8.6818399999999993</v>
      </c>
      <c r="D64" s="34">
        <v>62</v>
      </c>
      <c r="E64" s="23">
        <f t="shared" si="0"/>
        <v>3844</v>
      </c>
      <c r="F64" s="34">
        <f t="shared" si="7"/>
        <v>10.832943999999999</v>
      </c>
      <c r="G64" s="48">
        <f t="shared" si="1"/>
        <v>4.6272484188160004</v>
      </c>
      <c r="H64" s="34">
        <f t="shared" si="2"/>
        <v>-2.1511040000000001</v>
      </c>
      <c r="I64" s="48">
        <f t="shared" si="5"/>
        <v>-1.2868601599999996</v>
      </c>
      <c r="J64" s="52">
        <f t="shared" si="6"/>
        <v>-1.2916958030976433</v>
      </c>
      <c r="K64" s="47">
        <f t="shared" si="3"/>
        <v>9.5412481969023553</v>
      </c>
      <c r="L64" s="52">
        <f t="shared" si="4"/>
        <v>0.73858244890295854</v>
      </c>
    </row>
    <row r="65" spans="1:12" x14ac:dyDescent="0.3">
      <c r="A65" t="s">
        <v>23</v>
      </c>
      <c r="B65" s="3" t="s">
        <v>9</v>
      </c>
      <c r="C65" s="31">
        <v>9.9665590000000002</v>
      </c>
      <c r="D65" s="34">
        <v>63</v>
      </c>
      <c r="E65" s="23">
        <f t="shared" si="0"/>
        <v>3969</v>
      </c>
      <c r="F65" s="34">
        <f t="shared" si="7"/>
        <v>10.854944</v>
      </c>
      <c r="G65" s="48">
        <f t="shared" si="1"/>
        <v>0.78922790822499922</v>
      </c>
      <c r="H65" s="34">
        <f t="shared" si="2"/>
        <v>-0.88838499999999954</v>
      </c>
      <c r="I65" s="48">
        <f t="shared" si="5"/>
        <v>-0.20590815999999934</v>
      </c>
      <c r="J65" s="52">
        <f t="shared" si="6"/>
        <v>-0.21074380309764298</v>
      </c>
      <c r="K65" s="47">
        <f t="shared" si="3"/>
        <v>10.644200196902357</v>
      </c>
      <c r="L65" s="52">
        <f t="shared" si="4"/>
        <v>0.459197591739259</v>
      </c>
    </row>
    <row r="66" spans="1:12" x14ac:dyDescent="0.3">
      <c r="A66" t="s">
        <v>23</v>
      </c>
      <c r="B66" s="3" t="s">
        <v>10</v>
      </c>
      <c r="C66" s="31">
        <v>9.7138150000000003</v>
      </c>
      <c r="D66" s="34">
        <v>64</v>
      </c>
      <c r="E66" s="23">
        <f t="shared" si="0"/>
        <v>4096</v>
      </c>
      <c r="F66" s="34">
        <f t="shared" si="7"/>
        <v>10.877295999999999</v>
      </c>
      <c r="G66" s="48">
        <f t="shared" si="1"/>
        <v>1.3536880373609979</v>
      </c>
      <c r="H66" s="34">
        <f t="shared" si="2"/>
        <v>-1.1634809999999991</v>
      </c>
      <c r="I66" s="48">
        <f t="shared" si="5"/>
        <v>-0.70563595999999928</v>
      </c>
      <c r="J66" s="52">
        <f t="shared" si="6"/>
        <v>-0.7104716030976429</v>
      </c>
      <c r="K66" s="47">
        <f t="shared" si="3"/>
        <v>10.166824396902356</v>
      </c>
      <c r="L66" s="52">
        <f t="shared" si="4"/>
        <v>0.20521751368183638</v>
      </c>
    </row>
    <row r="67" spans="1:12" x14ac:dyDescent="0.3">
      <c r="A67" t="s">
        <v>23</v>
      </c>
      <c r="B67" s="3" t="s">
        <v>11</v>
      </c>
      <c r="C67" s="31">
        <v>9.7912199999999991</v>
      </c>
      <c r="D67" s="34">
        <v>65</v>
      </c>
      <c r="E67" s="23">
        <f t="shared" si="0"/>
        <v>4225</v>
      </c>
      <c r="F67" s="34">
        <f t="shared" si="7"/>
        <v>10.9</v>
      </c>
      <c r="G67" s="48">
        <f t="shared" si="1"/>
        <v>1.2293930884000026</v>
      </c>
      <c r="H67" s="34">
        <f t="shared" si="2"/>
        <v>-1.1087800000000012</v>
      </c>
      <c r="I67" s="48">
        <f t="shared" si="5"/>
        <v>7.3928840000000301E-2</v>
      </c>
      <c r="J67" s="52">
        <f t="shared" si="6"/>
        <v>6.9093196902356671E-2</v>
      </c>
      <c r="K67" s="47">
        <f t="shared" si="3"/>
        <v>10.969093196902357</v>
      </c>
      <c r="L67" s="52">
        <f t="shared" si="4"/>
        <v>1.3873852679809797</v>
      </c>
    </row>
    <row r="68" spans="1:12" x14ac:dyDescent="0.3">
      <c r="A68" t="s">
        <v>23</v>
      </c>
      <c r="B68" s="3" t="s">
        <v>12</v>
      </c>
      <c r="C68" s="31">
        <v>9.8204150000000006</v>
      </c>
      <c r="D68" s="34">
        <v>66</v>
      </c>
      <c r="E68" s="23">
        <f t="shared" ref="E68:E131" si="8">D68^2</f>
        <v>4356</v>
      </c>
      <c r="F68" s="34">
        <f t="shared" si="7"/>
        <v>10.923055999999999</v>
      </c>
      <c r="G68" s="48">
        <f t="shared" ref="G68:G131" si="9">(C68-F68)^2</f>
        <v>1.2158171748809965</v>
      </c>
      <c r="H68" s="34">
        <f t="shared" ref="H68:H131" si="10">C68-F68</f>
        <v>-1.1026409999999984</v>
      </c>
      <c r="I68" s="48">
        <f t="shared" ref="I68:I131" si="11">AVERAGEIF($B$3:$B$299,"="&amp;_xlfn.VALUETOTEXT(B68),$H$3:$H$299)</f>
        <v>-0.16692123999999914</v>
      </c>
      <c r="J68" s="52">
        <f t="shared" ref="J68:J131" si="12">I68-$P$21</f>
        <v>-0.17175688309764278</v>
      </c>
      <c r="K68" s="47">
        <f t="shared" ref="K68:K131" si="13">F68+J68</f>
        <v>10.751299116902356</v>
      </c>
      <c r="L68" s="52">
        <f t="shared" ref="L68:L131" si="14">(C68-K68)^2</f>
        <v>0.86654523910107761</v>
      </c>
    </row>
    <row r="69" spans="1:12" x14ac:dyDescent="0.3">
      <c r="A69" t="s">
        <v>23</v>
      </c>
      <c r="B69" s="3" t="s">
        <v>13</v>
      </c>
      <c r="C69" s="31">
        <v>9.74512</v>
      </c>
      <c r="D69" s="34">
        <v>67</v>
      </c>
      <c r="E69" s="23">
        <f t="shared" si="8"/>
        <v>4489</v>
      </c>
      <c r="F69" s="34">
        <f t="shared" si="7"/>
        <v>10.946463999999999</v>
      </c>
      <c r="G69" s="48">
        <f t="shared" si="9"/>
        <v>1.4432274063359973</v>
      </c>
      <c r="H69" s="34">
        <f t="shared" si="10"/>
        <v>-1.2013439999999989</v>
      </c>
      <c r="I69" s="48">
        <f t="shared" si="11"/>
        <v>0.59006572000000079</v>
      </c>
      <c r="J69" s="52">
        <f t="shared" si="12"/>
        <v>0.58523007690235718</v>
      </c>
      <c r="K69" s="47">
        <f t="shared" si="13"/>
        <v>11.531694076902356</v>
      </c>
      <c r="L69" s="52">
        <f t="shared" si="14"/>
        <v>3.1918469322595069</v>
      </c>
    </row>
    <row r="70" spans="1:12" x14ac:dyDescent="0.3">
      <c r="A70" t="s">
        <v>23</v>
      </c>
      <c r="B70" s="3" t="s">
        <v>14</v>
      </c>
      <c r="C70" s="31">
        <v>10.46997</v>
      </c>
      <c r="D70" s="34">
        <v>68</v>
      </c>
      <c r="E70" s="23">
        <f t="shared" si="8"/>
        <v>4624</v>
      </c>
      <c r="F70" s="34">
        <f t="shared" ref="F70:F133" si="15">0.000176*E70+10.1564</f>
        <v>10.970224</v>
      </c>
      <c r="G70" s="48">
        <f t="shared" si="9"/>
        <v>0.25025406451599996</v>
      </c>
      <c r="H70" s="34">
        <f t="shared" si="10"/>
        <v>-0.50025399999999998</v>
      </c>
      <c r="I70" s="48">
        <f t="shared" si="11"/>
        <v>0.43026768000000049</v>
      </c>
      <c r="J70" s="52">
        <f t="shared" si="12"/>
        <v>0.42543203690235687</v>
      </c>
      <c r="K70" s="47">
        <f t="shared" si="13"/>
        <v>11.395656036902357</v>
      </c>
      <c r="L70" s="52">
        <f t="shared" si="14"/>
        <v>0.8568946389159926</v>
      </c>
    </row>
    <row r="71" spans="1:12" x14ac:dyDescent="0.3">
      <c r="A71" t="s">
        <v>23</v>
      </c>
      <c r="B71" s="3" t="s">
        <v>15</v>
      </c>
      <c r="C71" s="31">
        <v>10.453340000000001</v>
      </c>
      <c r="D71" s="34">
        <v>69</v>
      </c>
      <c r="E71" s="23">
        <f t="shared" si="8"/>
        <v>4761</v>
      </c>
      <c r="F71" s="34">
        <f t="shared" si="15"/>
        <v>10.994336000000001</v>
      </c>
      <c r="G71" s="48">
        <f t="shared" si="9"/>
        <v>0.29267667201599978</v>
      </c>
      <c r="H71" s="34">
        <f t="shared" si="10"/>
        <v>-0.54099599999999981</v>
      </c>
      <c r="I71" s="48">
        <f t="shared" si="11"/>
        <v>0.33946204000000008</v>
      </c>
      <c r="J71" s="52">
        <f t="shared" si="12"/>
        <v>0.33462639690235646</v>
      </c>
      <c r="K71" s="47">
        <f t="shared" si="13"/>
        <v>11.328962396902357</v>
      </c>
      <c r="L71" s="52">
        <f t="shared" si="14"/>
        <v>0.76671458195702746</v>
      </c>
    </row>
    <row r="72" spans="1:12" x14ac:dyDescent="0.3">
      <c r="A72" t="s">
        <v>23</v>
      </c>
      <c r="B72" s="3" t="s">
        <v>16</v>
      </c>
      <c r="C72" s="31">
        <v>10.06837</v>
      </c>
      <c r="D72" s="34">
        <v>70</v>
      </c>
      <c r="E72" s="23">
        <f t="shared" si="8"/>
        <v>4900</v>
      </c>
      <c r="F72" s="34">
        <f t="shared" si="15"/>
        <v>11.018799999999999</v>
      </c>
      <c r="G72" s="48">
        <f t="shared" si="9"/>
        <v>0.90331718489999813</v>
      </c>
      <c r="H72" s="34">
        <f t="shared" si="10"/>
        <v>-0.950429999999999</v>
      </c>
      <c r="I72" s="48">
        <f t="shared" si="11"/>
        <v>0.8874098333333339</v>
      </c>
      <c r="J72" s="52">
        <f t="shared" si="12"/>
        <v>0.88257419023569028</v>
      </c>
      <c r="K72" s="47">
        <f t="shared" si="13"/>
        <v>11.901374190235689</v>
      </c>
      <c r="L72" s="52">
        <f t="shared" si="14"/>
        <v>3.3599043614215951</v>
      </c>
    </row>
    <row r="73" spans="1:12" x14ac:dyDescent="0.3">
      <c r="A73" t="s">
        <v>23</v>
      </c>
      <c r="B73" s="3" t="s">
        <v>17</v>
      </c>
      <c r="C73" s="31">
        <v>11.116759999999999</v>
      </c>
      <c r="D73" s="34">
        <v>71</v>
      </c>
      <c r="E73" s="23">
        <f t="shared" si="8"/>
        <v>5041</v>
      </c>
      <c r="F73" s="34">
        <f t="shared" si="15"/>
        <v>11.043616</v>
      </c>
      <c r="G73" s="48">
        <f t="shared" si="9"/>
        <v>5.3500447359998843E-3</v>
      </c>
      <c r="H73" s="34">
        <f t="shared" si="10"/>
        <v>7.314399999999921E-2</v>
      </c>
      <c r="I73" s="48">
        <f t="shared" si="11"/>
        <v>0.97747454166666692</v>
      </c>
      <c r="J73" s="52">
        <f t="shared" si="12"/>
        <v>0.9726388985690233</v>
      </c>
      <c r="K73" s="47">
        <f t="shared" si="13"/>
        <v>12.016254898569024</v>
      </c>
      <c r="L73" s="52">
        <f t="shared" si="14"/>
        <v>0.80909107255169932</v>
      </c>
    </row>
    <row r="74" spans="1:12" x14ac:dyDescent="0.3">
      <c r="A74" t="s">
        <v>23</v>
      </c>
      <c r="B74" s="3" t="s">
        <v>18</v>
      </c>
      <c r="C74" s="31">
        <v>10.079219999999999</v>
      </c>
      <c r="D74" s="34">
        <v>72</v>
      </c>
      <c r="E74" s="23">
        <f t="shared" si="8"/>
        <v>5184</v>
      </c>
      <c r="F74" s="34">
        <f t="shared" si="15"/>
        <v>11.068783999999999</v>
      </c>
      <c r="G74" s="48">
        <f t="shared" si="9"/>
        <v>0.97923691009599934</v>
      </c>
      <c r="H74" s="34">
        <f t="shared" si="10"/>
        <v>-0.98956399999999967</v>
      </c>
      <c r="I74" s="48">
        <f t="shared" si="11"/>
        <v>-0.15494949999999941</v>
      </c>
      <c r="J74" s="52">
        <f t="shared" si="12"/>
        <v>-0.15978514309764305</v>
      </c>
      <c r="K74" s="47">
        <f t="shared" si="13"/>
        <v>10.908998856902356</v>
      </c>
      <c r="L74" s="52">
        <f t="shared" si="14"/>
        <v>0.68853295136218107</v>
      </c>
    </row>
    <row r="75" spans="1:12" x14ac:dyDescent="0.3">
      <c r="A75" t="s">
        <v>24</v>
      </c>
      <c r="B75" s="3" t="s">
        <v>6</v>
      </c>
      <c r="C75" s="31">
        <v>10.01384</v>
      </c>
      <c r="D75" s="34">
        <v>73</v>
      </c>
      <c r="E75" s="23">
        <f t="shared" si="8"/>
        <v>5329</v>
      </c>
      <c r="F75" s="34">
        <f t="shared" si="15"/>
        <v>11.094303999999999</v>
      </c>
      <c r="G75" s="48">
        <f t="shared" si="9"/>
        <v>1.1674024552959983</v>
      </c>
      <c r="H75" s="34">
        <f t="shared" si="10"/>
        <v>-1.0804639999999992</v>
      </c>
      <c r="I75" s="48">
        <f t="shared" si="11"/>
        <v>-0.65248879999999931</v>
      </c>
      <c r="J75" s="52">
        <f t="shared" si="12"/>
        <v>-0.65732444309764293</v>
      </c>
      <c r="K75" s="47">
        <f t="shared" si="13"/>
        <v>10.436979556902356</v>
      </c>
      <c r="L75" s="52">
        <f t="shared" si="14"/>
        <v>0.1790470846155223</v>
      </c>
    </row>
    <row r="76" spans="1:12" x14ac:dyDescent="0.3">
      <c r="A76" t="s">
        <v>24</v>
      </c>
      <c r="B76" s="3" t="s">
        <v>8</v>
      </c>
      <c r="C76" s="31">
        <v>9.3971979999999995</v>
      </c>
      <c r="D76" s="34">
        <v>74</v>
      </c>
      <c r="E76" s="23">
        <f t="shared" si="8"/>
        <v>5476</v>
      </c>
      <c r="F76" s="34">
        <f t="shared" si="15"/>
        <v>11.120175999999999</v>
      </c>
      <c r="G76" s="48">
        <f t="shared" si="9"/>
        <v>2.968653188483998</v>
      </c>
      <c r="H76" s="34">
        <f t="shared" si="10"/>
        <v>-1.7229779999999995</v>
      </c>
      <c r="I76" s="48">
        <f t="shared" si="11"/>
        <v>-1.2868601599999996</v>
      </c>
      <c r="J76" s="52">
        <f t="shared" si="12"/>
        <v>-1.2916958030976433</v>
      </c>
      <c r="K76" s="47">
        <f t="shared" si="13"/>
        <v>9.8284801969023547</v>
      </c>
      <c r="L76" s="52">
        <f t="shared" si="14"/>
        <v>0.18600433336492192</v>
      </c>
    </row>
    <row r="77" spans="1:12" x14ac:dyDescent="0.3">
      <c r="A77" t="s">
        <v>24</v>
      </c>
      <c r="B77" s="3" t="s">
        <v>9</v>
      </c>
      <c r="C77" s="31">
        <v>10.43572</v>
      </c>
      <c r="D77" s="34">
        <v>75</v>
      </c>
      <c r="E77" s="23">
        <f t="shared" si="8"/>
        <v>5625</v>
      </c>
      <c r="F77" s="34">
        <f t="shared" si="15"/>
        <v>11.1464</v>
      </c>
      <c r="G77" s="48">
        <f t="shared" si="9"/>
        <v>0.50506606239999996</v>
      </c>
      <c r="H77" s="34">
        <f t="shared" si="10"/>
        <v>-0.71067999999999998</v>
      </c>
      <c r="I77" s="48">
        <f t="shared" si="11"/>
        <v>-0.20590815999999934</v>
      </c>
      <c r="J77" s="52">
        <f t="shared" si="12"/>
        <v>-0.21074380309764298</v>
      </c>
      <c r="K77" s="47">
        <f t="shared" si="13"/>
        <v>10.935656196902357</v>
      </c>
      <c r="L77" s="52">
        <f t="shared" si="14"/>
        <v>0.24993620097319275</v>
      </c>
    </row>
    <row r="78" spans="1:12" x14ac:dyDescent="0.3">
      <c r="A78" t="s">
        <v>24</v>
      </c>
      <c r="B78" s="3" t="s">
        <v>10</v>
      </c>
      <c r="C78" s="31">
        <v>10.317920000000001</v>
      </c>
      <c r="D78" s="34">
        <v>76</v>
      </c>
      <c r="E78" s="23">
        <f t="shared" si="8"/>
        <v>5776</v>
      </c>
      <c r="F78" s="34">
        <f t="shared" si="15"/>
        <v>11.172976</v>
      </c>
      <c r="G78" s="48">
        <f t="shared" si="9"/>
        <v>0.73112076313599894</v>
      </c>
      <c r="H78" s="34">
        <f t="shared" si="10"/>
        <v>-0.85505599999999937</v>
      </c>
      <c r="I78" s="48">
        <f t="shared" si="11"/>
        <v>-0.70563595999999928</v>
      </c>
      <c r="J78" s="52">
        <f t="shared" si="12"/>
        <v>-0.7104716030976429</v>
      </c>
      <c r="K78" s="47">
        <f t="shared" si="13"/>
        <v>10.462504396902357</v>
      </c>
      <c r="L78" s="52">
        <f t="shared" si="14"/>
        <v>2.0904647827618115E-2</v>
      </c>
    </row>
    <row r="79" spans="1:12" x14ac:dyDescent="0.3">
      <c r="A79" t="s">
        <v>24</v>
      </c>
      <c r="B79" s="3" t="s">
        <v>11</v>
      </c>
      <c r="C79" s="31">
        <v>11.783469999999999</v>
      </c>
      <c r="D79" s="34">
        <v>77</v>
      </c>
      <c r="E79" s="23">
        <f t="shared" si="8"/>
        <v>5929</v>
      </c>
      <c r="F79" s="34">
        <f t="shared" si="15"/>
        <v>11.199904</v>
      </c>
      <c r="G79" s="48">
        <f t="shared" si="9"/>
        <v>0.34054927635599924</v>
      </c>
      <c r="H79" s="34">
        <f t="shared" si="10"/>
        <v>0.58356599999999936</v>
      </c>
      <c r="I79" s="48">
        <f t="shared" si="11"/>
        <v>7.3928840000000301E-2</v>
      </c>
      <c r="J79" s="52">
        <f t="shared" si="12"/>
        <v>6.9093196902356671E-2</v>
      </c>
      <c r="K79" s="47">
        <f t="shared" si="13"/>
        <v>11.268997196902356</v>
      </c>
      <c r="L79" s="52">
        <f t="shared" si="14"/>
        <v>0.26468226512714627</v>
      </c>
    </row>
    <row r="80" spans="1:12" x14ac:dyDescent="0.3">
      <c r="A80" t="s">
        <v>24</v>
      </c>
      <c r="B80" s="3" t="s">
        <v>12</v>
      </c>
      <c r="C80" s="31">
        <v>11.15049</v>
      </c>
      <c r="D80" s="34">
        <v>78</v>
      </c>
      <c r="E80" s="23">
        <f t="shared" si="8"/>
        <v>6084</v>
      </c>
      <c r="F80" s="34">
        <f t="shared" si="15"/>
        <v>11.227183999999999</v>
      </c>
      <c r="G80" s="48">
        <f t="shared" si="9"/>
        <v>5.8819696359999722E-3</v>
      </c>
      <c r="H80" s="34">
        <f t="shared" si="10"/>
        <v>-7.6693999999999818E-2</v>
      </c>
      <c r="I80" s="48">
        <f t="shared" si="11"/>
        <v>-0.16692123999999914</v>
      </c>
      <c r="J80" s="52">
        <f t="shared" si="12"/>
        <v>-0.17175688309764278</v>
      </c>
      <c r="K80" s="47">
        <f t="shared" si="13"/>
        <v>11.055427116902356</v>
      </c>
      <c r="L80" s="52">
        <f t="shared" si="14"/>
        <v>9.0369517428362228E-3</v>
      </c>
    </row>
    <row r="81" spans="1:12" x14ac:dyDescent="0.3">
      <c r="A81" t="s">
        <v>24</v>
      </c>
      <c r="B81" s="3" t="s">
        <v>13</v>
      </c>
      <c r="C81" s="31">
        <v>10.67182</v>
      </c>
      <c r="D81" s="34">
        <v>79</v>
      </c>
      <c r="E81" s="23">
        <f t="shared" si="8"/>
        <v>6241</v>
      </c>
      <c r="F81" s="34">
        <f t="shared" si="15"/>
        <v>11.254816</v>
      </c>
      <c r="G81" s="48">
        <f t="shared" si="9"/>
        <v>0.33988433601599954</v>
      </c>
      <c r="H81" s="34">
        <f t="shared" si="10"/>
        <v>-0.58299599999999963</v>
      </c>
      <c r="I81" s="48">
        <f t="shared" si="11"/>
        <v>0.59006572000000079</v>
      </c>
      <c r="J81" s="52">
        <f t="shared" si="12"/>
        <v>0.58523007690235718</v>
      </c>
      <c r="K81" s="47">
        <f t="shared" si="13"/>
        <v>11.840046076902357</v>
      </c>
      <c r="L81" s="52">
        <f t="shared" si="14"/>
        <v>1.364752166754672</v>
      </c>
    </row>
    <row r="82" spans="1:12" x14ac:dyDescent="0.3">
      <c r="A82" t="s">
        <v>24</v>
      </c>
      <c r="B82" s="3" t="s">
        <v>14</v>
      </c>
      <c r="C82" s="31">
        <v>11.60641</v>
      </c>
      <c r="D82" s="34">
        <v>80</v>
      </c>
      <c r="E82" s="23">
        <f t="shared" si="8"/>
        <v>6400</v>
      </c>
      <c r="F82" s="34">
        <f t="shared" si="15"/>
        <v>11.2828</v>
      </c>
      <c r="G82" s="48">
        <f t="shared" si="9"/>
        <v>0.10472343210000026</v>
      </c>
      <c r="H82" s="34">
        <f t="shared" si="10"/>
        <v>0.3236100000000004</v>
      </c>
      <c r="I82" s="48">
        <f t="shared" si="11"/>
        <v>0.43026768000000049</v>
      </c>
      <c r="J82" s="52">
        <f t="shared" si="12"/>
        <v>0.42543203690235687</v>
      </c>
      <c r="K82" s="47">
        <f t="shared" si="13"/>
        <v>11.708232036902357</v>
      </c>
      <c r="L82" s="52">
        <f t="shared" si="14"/>
        <v>1.0367727198944956E-2</v>
      </c>
    </row>
    <row r="83" spans="1:12" x14ac:dyDescent="0.3">
      <c r="A83" t="s">
        <v>24</v>
      </c>
      <c r="B83" s="3" t="s">
        <v>15</v>
      </c>
      <c r="C83" s="31">
        <v>11.36417</v>
      </c>
      <c r="D83" s="34">
        <v>81</v>
      </c>
      <c r="E83" s="23">
        <f t="shared" si="8"/>
        <v>6561</v>
      </c>
      <c r="F83" s="34">
        <f t="shared" si="15"/>
        <v>11.311135999999999</v>
      </c>
      <c r="G83" s="48">
        <f t="shared" si="9"/>
        <v>2.8126051560000264E-3</v>
      </c>
      <c r="H83" s="34">
        <f t="shared" si="10"/>
        <v>5.3034000000000248E-2</v>
      </c>
      <c r="I83" s="48">
        <f t="shared" si="11"/>
        <v>0.33946204000000008</v>
      </c>
      <c r="J83" s="52">
        <f t="shared" si="12"/>
        <v>0.33462639690235646</v>
      </c>
      <c r="K83" s="47">
        <f t="shared" si="13"/>
        <v>11.645762396902356</v>
      </c>
      <c r="L83" s="52">
        <f t="shared" si="14"/>
        <v>7.9294277993214077E-2</v>
      </c>
    </row>
    <row r="84" spans="1:12" x14ac:dyDescent="0.3">
      <c r="A84" t="s">
        <v>24</v>
      </c>
      <c r="B84" s="3" t="s">
        <v>16</v>
      </c>
      <c r="C84" s="31">
        <v>12.32057</v>
      </c>
      <c r="D84" s="34">
        <v>82</v>
      </c>
      <c r="E84" s="23">
        <f t="shared" si="8"/>
        <v>6724</v>
      </c>
      <c r="F84" s="34">
        <f t="shared" si="15"/>
        <v>11.339824</v>
      </c>
      <c r="G84" s="48">
        <f t="shared" si="9"/>
        <v>0.96186271651599975</v>
      </c>
      <c r="H84" s="34">
        <f t="shared" si="10"/>
        <v>0.9807459999999999</v>
      </c>
      <c r="I84" s="48">
        <f t="shared" si="11"/>
        <v>0.8874098333333339</v>
      </c>
      <c r="J84" s="52">
        <f t="shared" si="12"/>
        <v>0.88257419023569028</v>
      </c>
      <c r="K84" s="47">
        <f t="shared" si="13"/>
        <v>12.22239819023569</v>
      </c>
      <c r="L84" s="52">
        <f t="shared" si="14"/>
        <v>9.637704232399796E-3</v>
      </c>
    </row>
    <row r="85" spans="1:12" x14ac:dyDescent="0.3">
      <c r="A85" t="s">
        <v>24</v>
      </c>
      <c r="B85" s="3" t="s">
        <v>17</v>
      </c>
      <c r="C85" s="31">
        <v>12.12914</v>
      </c>
      <c r="D85" s="34">
        <v>83</v>
      </c>
      <c r="E85" s="23">
        <f t="shared" si="8"/>
        <v>6889</v>
      </c>
      <c r="F85" s="34">
        <f t="shared" si="15"/>
        <v>11.368864</v>
      </c>
      <c r="G85" s="48">
        <f t="shared" si="9"/>
        <v>0.57801959617599896</v>
      </c>
      <c r="H85" s="34">
        <f t="shared" si="10"/>
        <v>0.76027599999999929</v>
      </c>
      <c r="I85" s="48">
        <f t="shared" si="11"/>
        <v>0.97747454166666692</v>
      </c>
      <c r="J85" s="52">
        <f t="shared" si="12"/>
        <v>0.9726388985690233</v>
      </c>
      <c r="K85" s="47">
        <f t="shared" si="13"/>
        <v>12.341502898569024</v>
      </c>
      <c r="L85" s="52">
        <f t="shared" si="14"/>
        <v>4.5098000688637674E-2</v>
      </c>
    </row>
    <row r="86" spans="1:12" x14ac:dyDescent="0.3">
      <c r="A86" t="s">
        <v>24</v>
      </c>
      <c r="B86" s="3" t="s">
        <v>18</v>
      </c>
      <c r="C86" s="31">
        <v>11.49837</v>
      </c>
      <c r="D86" s="34">
        <v>84</v>
      </c>
      <c r="E86" s="23">
        <f t="shared" si="8"/>
        <v>7056</v>
      </c>
      <c r="F86" s="34">
        <f t="shared" si="15"/>
        <v>11.398256</v>
      </c>
      <c r="G86" s="48">
        <f t="shared" si="9"/>
        <v>1.0022812995999919E-2</v>
      </c>
      <c r="H86" s="34">
        <f t="shared" si="10"/>
        <v>0.10011399999999959</v>
      </c>
      <c r="I86" s="48">
        <f t="shared" si="11"/>
        <v>-0.15494949999999941</v>
      </c>
      <c r="J86" s="52">
        <f t="shared" si="12"/>
        <v>-0.15978514309764305</v>
      </c>
      <c r="K86" s="47">
        <f t="shared" si="13"/>
        <v>11.238470856902357</v>
      </c>
      <c r="L86" s="52">
        <f t="shared" si="14"/>
        <v>6.7547564582889089E-2</v>
      </c>
    </row>
    <row r="87" spans="1:12" x14ac:dyDescent="0.3">
      <c r="A87" t="s">
        <v>25</v>
      </c>
      <c r="B87" s="3" t="s">
        <v>6</v>
      </c>
      <c r="C87" s="31">
        <v>11.38491</v>
      </c>
      <c r="D87" s="34">
        <v>85</v>
      </c>
      <c r="E87" s="23">
        <f t="shared" si="8"/>
        <v>7225</v>
      </c>
      <c r="F87" s="34">
        <f t="shared" si="15"/>
        <v>11.427999999999999</v>
      </c>
      <c r="G87" s="48">
        <f t="shared" si="9"/>
        <v>1.8567480999999489E-3</v>
      </c>
      <c r="H87" s="34">
        <f t="shared" si="10"/>
        <v>-4.3089999999999407E-2</v>
      </c>
      <c r="I87" s="48">
        <f t="shared" si="11"/>
        <v>-0.65248879999999931</v>
      </c>
      <c r="J87" s="52">
        <f t="shared" si="12"/>
        <v>-0.65732444309764293</v>
      </c>
      <c r="K87" s="47">
        <f t="shared" si="13"/>
        <v>10.770675556902356</v>
      </c>
      <c r="L87" s="52">
        <f t="shared" si="14"/>
        <v>0.37728395108747242</v>
      </c>
    </row>
    <row r="88" spans="1:12" x14ac:dyDescent="0.3">
      <c r="A88" t="s">
        <v>25</v>
      </c>
      <c r="B88" s="3" t="s">
        <v>8</v>
      </c>
      <c r="C88" s="31">
        <v>11.03097</v>
      </c>
      <c r="D88" s="34">
        <v>86</v>
      </c>
      <c r="E88" s="23">
        <f t="shared" si="8"/>
        <v>7396</v>
      </c>
      <c r="F88" s="34">
        <f t="shared" si="15"/>
        <v>11.458095999999999</v>
      </c>
      <c r="G88" s="48">
        <f t="shared" si="9"/>
        <v>0.18243661987599952</v>
      </c>
      <c r="H88" s="34">
        <f t="shared" si="10"/>
        <v>-0.42712599999999945</v>
      </c>
      <c r="I88" s="48">
        <f t="shared" si="11"/>
        <v>-1.2868601599999996</v>
      </c>
      <c r="J88" s="52">
        <f t="shared" si="12"/>
        <v>-1.2916958030976433</v>
      </c>
      <c r="K88" s="47">
        <f t="shared" si="13"/>
        <v>10.166400196902355</v>
      </c>
      <c r="L88" s="52">
        <f t="shared" si="14"/>
        <v>0.74748094442830026</v>
      </c>
    </row>
    <row r="89" spans="1:12" x14ac:dyDescent="0.3">
      <c r="A89" t="s">
        <v>25</v>
      </c>
      <c r="B89" s="3" t="s">
        <v>9</v>
      </c>
      <c r="C89" s="31">
        <v>12.15931</v>
      </c>
      <c r="D89" s="34">
        <v>87</v>
      </c>
      <c r="E89" s="23">
        <f t="shared" si="8"/>
        <v>7569</v>
      </c>
      <c r="F89" s="34">
        <f t="shared" si="15"/>
        <v>11.488543999999999</v>
      </c>
      <c r="G89" s="48">
        <f t="shared" si="9"/>
        <v>0.44992702675600055</v>
      </c>
      <c r="H89" s="34">
        <f t="shared" si="10"/>
        <v>0.67076600000000042</v>
      </c>
      <c r="I89" s="48">
        <f t="shared" si="11"/>
        <v>-0.20590815999999934</v>
      </c>
      <c r="J89" s="52">
        <f t="shared" si="12"/>
        <v>-0.21074380309764298</v>
      </c>
      <c r="K89" s="47">
        <f t="shared" si="13"/>
        <v>11.277800196902357</v>
      </c>
      <c r="L89" s="52">
        <f t="shared" si="14"/>
        <v>0.77705953295724517</v>
      </c>
    </row>
    <row r="90" spans="1:12" x14ac:dyDescent="0.3">
      <c r="A90" t="s">
        <v>25</v>
      </c>
      <c r="B90" s="3" t="s">
        <v>10</v>
      </c>
      <c r="C90" s="31">
        <v>12.083740000000001</v>
      </c>
      <c r="D90" s="34">
        <v>88</v>
      </c>
      <c r="E90" s="23">
        <f t="shared" si="8"/>
        <v>7744</v>
      </c>
      <c r="F90" s="34">
        <f t="shared" si="15"/>
        <v>11.519344</v>
      </c>
      <c r="G90" s="48">
        <f t="shared" si="9"/>
        <v>0.31854284481600037</v>
      </c>
      <c r="H90" s="34">
        <f t="shared" si="10"/>
        <v>0.56439600000000034</v>
      </c>
      <c r="I90" s="48">
        <f t="shared" si="11"/>
        <v>-0.70563595999999928</v>
      </c>
      <c r="J90" s="52">
        <f t="shared" si="12"/>
        <v>-0.7104716030976429</v>
      </c>
      <c r="K90" s="47">
        <f t="shared" si="13"/>
        <v>10.808872396902357</v>
      </c>
      <c r="L90" s="52">
        <f t="shared" si="14"/>
        <v>1.6252874054279303</v>
      </c>
    </row>
    <row r="91" spans="1:12" x14ac:dyDescent="0.3">
      <c r="A91" t="s">
        <v>25</v>
      </c>
      <c r="B91" s="3" t="s">
        <v>11</v>
      </c>
      <c r="C91" s="31">
        <v>12.895440000000001</v>
      </c>
      <c r="D91" s="34">
        <v>89</v>
      </c>
      <c r="E91" s="23">
        <f t="shared" si="8"/>
        <v>7921</v>
      </c>
      <c r="F91" s="34">
        <f t="shared" si="15"/>
        <v>11.550495999999999</v>
      </c>
      <c r="G91" s="48">
        <f t="shared" si="9"/>
        <v>1.8088743631360045</v>
      </c>
      <c r="H91" s="34">
        <f t="shared" si="10"/>
        <v>1.3449440000000017</v>
      </c>
      <c r="I91" s="48">
        <f t="shared" si="11"/>
        <v>7.3928840000000301E-2</v>
      </c>
      <c r="J91" s="52">
        <f t="shared" si="12"/>
        <v>6.9093196902356671E-2</v>
      </c>
      <c r="K91" s="47">
        <f t="shared" si="13"/>
        <v>11.619589196902355</v>
      </c>
      <c r="L91" s="52">
        <f t="shared" si="14"/>
        <v>1.6277952717649069</v>
      </c>
    </row>
    <row r="92" spans="1:12" x14ac:dyDescent="0.3">
      <c r="A92" t="s">
        <v>25</v>
      </c>
      <c r="B92" s="3" t="s">
        <v>12</v>
      </c>
      <c r="C92" s="31">
        <v>12.9589</v>
      </c>
      <c r="D92" s="34">
        <v>90</v>
      </c>
      <c r="E92" s="23">
        <f t="shared" si="8"/>
        <v>8100</v>
      </c>
      <c r="F92" s="34">
        <f t="shared" si="15"/>
        <v>11.581999999999999</v>
      </c>
      <c r="G92" s="48">
        <f t="shared" si="9"/>
        <v>1.8958536100000025</v>
      </c>
      <c r="H92" s="34">
        <f t="shared" si="10"/>
        <v>1.3769000000000009</v>
      </c>
      <c r="I92" s="48">
        <f t="shared" si="11"/>
        <v>-0.16692123999999914</v>
      </c>
      <c r="J92" s="52">
        <f t="shared" si="12"/>
        <v>-0.17175688309764278</v>
      </c>
      <c r="K92" s="47">
        <f t="shared" si="13"/>
        <v>11.410243116902356</v>
      </c>
      <c r="L92" s="52">
        <f t="shared" si="14"/>
        <v>2.3983381415657101</v>
      </c>
    </row>
    <row r="93" spans="1:12" x14ac:dyDescent="0.3">
      <c r="A93" t="s">
        <v>25</v>
      </c>
      <c r="B93" s="3" t="s">
        <v>13</v>
      </c>
      <c r="C93" s="31">
        <v>13.22186</v>
      </c>
      <c r="D93" s="34">
        <v>91</v>
      </c>
      <c r="E93" s="23">
        <f t="shared" si="8"/>
        <v>8281</v>
      </c>
      <c r="F93" s="34">
        <f t="shared" si="15"/>
        <v>11.613856</v>
      </c>
      <c r="G93" s="48">
        <f t="shared" si="9"/>
        <v>2.5856768640159977</v>
      </c>
      <c r="H93" s="34">
        <f t="shared" si="10"/>
        <v>1.6080039999999993</v>
      </c>
      <c r="I93" s="48">
        <f t="shared" si="11"/>
        <v>0.59006572000000079</v>
      </c>
      <c r="J93" s="52">
        <f t="shared" si="12"/>
        <v>0.58523007690235718</v>
      </c>
      <c r="K93" s="47">
        <f t="shared" si="13"/>
        <v>12.199086076902358</v>
      </c>
      <c r="L93" s="52">
        <f t="shared" si="14"/>
        <v>1.046066497768541</v>
      </c>
    </row>
    <row r="94" spans="1:12" x14ac:dyDescent="0.3">
      <c r="A94" t="s">
        <v>25</v>
      </c>
      <c r="B94" s="3" t="s">
        <v>14</v>
      </c>
      <c r="C94" s="31">
        <v>13.97662</v>
      </c>
      <c r="D94" s="34">
        <v>92</v>
      </c>
      <c r="E94" s="23">
        <f t="shared" si="8"/>
        <v>8464</v>
      </c>
      <c r="F94" s="34">
        <f t="shared" si="15"/>
        <v>11.646063999999999</v>
      </c>
      <c r="G94" s="48">
        <f t="shared" si="9"/>
        <v>5.4314912691360062</v>
      </c>
      <c r="H94" s="34">
        <f t="shared" si="10"/>
        <v>2.3305560000000014</v>
      </c>
      <c r="I94" s="48">
        <f t="shared" si="11"/>
        <v>0.43026768000000049</v>
      </c>
      <c r="J94" s="52">
        <f t="shared" si="12"/>
        <v>0.42543203690235687</v>
      </c>
      <c r="K94" s="47">
        <f t="shared" si="13"/>
        <v>12.071496036902357</v>
      </c>
      <c r="L94" s="52">
        <f t="shared" si="14"/>
        <v>3.6294973147688729</v>
      </c>
    </row>
    <row r="95" spans="1:12" x14ac:dyDescent="0.3">
      <c r="A95" t="s">
        <v>25</v>
      </c>
      <c r="B95" s="3" t="s">
        <v>15</v>
      </c>
      <c r="C95" s="31">
        <v>13.16297</v>
      </c>
      <c r="D95" s="34">
        <v>93</v>
      </c>
      <c r="E95" s="23">
        <f t="shared" si="8"/>
        <v>8649</v>
      </c>
      <c r="F95" s="34">
        <f t="shared" si="15"/>
        <v>11.678623999999999</v>
      </c>
      <c r="G95" s="48">
        <f t="shared" si="9"/>
        <v>2.2032830477160013</v>
      </c>
      <c r="H95" s="34">
        <f t="shared" si="10"/>
        <v>1.4843460000000004</v>
      </c>
      <c r="I95" s="48">
        <f t="shared" si="11"/>
        <v>0.33946204000000008</v>
      </c>
      <c r="J95" s="52">
        <f t="shared" si="12"/>
        <v>0.33462639690235646</v>
      </c>
      <c r="K95" s="47">
        <f t="shared" si="13"/>
        <v>12.013250396902356</v>
      </c>
      <c r="L95" s="52">
        <f t="shared" si="14"/>
        <v>1.3218551657470039</v>
      </c>
    </row>
    <row r="96" spans="1:12" x14ac:dyDescent="0.3">
      <c r="A96" t="s">
        <v>25</v>
      </c>
      <c r="B96" s="3" t="s">
        <v>16</v>
      </c>
      <c r="C96" s="31">
        <v>15.614879999999999</v>
      </c>
      <c r="D96" s="34">
        <v>94</v>
      </c>
      <c r="E96" s="23">
        <f t="shared" si="8"/>
        <v>8836</v>
      </c>
      <c r="F96" s="34">
        <f t="shared" si="15"/>
        <v>11.711535999999999</v>
      </c>
      <c r="G96" s="48">
        <f t="shared" si="9"/>
        <v>15.236094382336004</v>
      </c>
      <c r="H96" s="34">
        <f t="shared" si="10"/>
        <v>3.9033440000000006</v>
      </c>
      <c r="I96" s="48">
        <f t="shared" si="11"/>
        <v>0.8874098333333339</v>
      </c>
      <c r="J96" s="52">
        <f t="shared" si="12"/>
        <v>0.88257419023569028</v>
      </c>
      <c r="K96" s="47">
        <f t="shared" si="13"/>
        <v>12.594110190235689</v>
      </c>
      <c r="L96" s="52">
        <f t="shared" si="14"/>
        <v>9.125050243583507</v>
      </c>
    </row>
    <row r="97" spans="1:12" x14ac:dyDescent="0.3">
      <c r="A97" t="s">
        <v>25</v>
      </c>
      <c r="B97" s="3" t="s">
        <v>17</v>
      </c>
      <c r="C97" s="31">
        <v>15.620240000000001</v>
      </c>
      <c r="D97" s="34">
        <v>95</v>
      </c>
      <c r="E97" s="23">
        <f t="shared" si="8"/>
        <v>9025</v>
      </c>
      <c r="F97" s="34">
        <f t="shared" si="15"/>
        <v>11.7448</v>
      </c>
      <c r="G97" s="48">
        <f t="shared" si="9"/>
        <v>15.019035193600008</v>
      </c>
      <c r="H97" s="34">
        <f t="shared" si="10"/>
        <v>3.8754400000000011</v>
      </c>
      <c r="I97" s="48">
        <f t="shared" si="11"/>
        <v>0.97747454166666692</v>
      </c>
      <c r="J97" s="52">
        <f t="shared" si="12"/>
        <v>0.9726388985690233</v>
      </c>
      <c r="K97" s="47">
        <f t="shared" si="13"/>
        <v>12.717438898569023</v>
      </c>
      <c r="L97" s="52">
        <f t="shared" si="14"/>
        <v>8.426254234468896</v>
      </c>
    </row>
    <row r="98" spans="1:12" x14ac:dyDescent="0.3">
      <c r="A98" t="s">
        <v>25</v>
      </c>
      <c r="B98" s="3" t="s">
        <v>18</v>
      </c>
      <c r="C98" s="31">
        <v>13.69422</v>
      </c>
      <c r="D98" s="34">
        <v>96</v>
      </c>
      <c r="E98" s="23">
        <f t="shared" si="8"/>
        <v>9216</v>
      </c>
      <c r="F98" s="34">
        <f t="shared" si="15"/>
        <v>11.778416</v>
      </c>
      <c r="G98" s="48">
        <f t="shared" si="9"/>
        <v>3.6703049664159986</v>
      </c>
      <c r="H98" s="34">
        <f t="shared" si="10"/>
        <v>1.9158039999999996</v>
      </c>
      <c r="I98" s="48">
        <f t="shared" si="11"/>
        <v>-0.15494949999999941</v>
      </c>
      <c r="J98" s="52">
        <f t="shared" si="12"/>
        <v>-0.15978514309764305</v>
      </c>
      <c r="K98" s="47">
        <f t="shared" si="13"/>
        <v>11.618630856902357</v>
      </c>
      <c r="L98" s="52">
        <f t="shared" si="14"/>
        <v>4.3080702909448076</v>
      </c>
    </row>
    <row r="99" spans="1:12" x14ac:dyDescent="0.3">
      <c r="A99" t="s">
        <v>26</v>
      </c>
      <c r="B99" s="3" t="s">
        <v>6</v>
      </c>
      <c r="C99" s="31">
        <v>14.88034</v>
      </c>
      <c r="D99" s="34">
        <v>97</v>
      </c>
      <c r="E99" s="23">
        <f t="shared" si="8"/>
        <v>9409</v>
      </c>
      <c r="F99" s="34">
        <f t="shared" si="15"/>
        <v>11.812384</v>
      </c>
      <c r="G99" s="48">
        <f t="shared" si="9"/>
        <v>9.4123540179360035</v>
      </c>
      <c r="H99" s="34">
        <f t="shared" si="10"/>
        <v>3.0679560000000006</v>
      </c>
      <c r="I99" s="48">
        <f t="shared" si="11"/>
        <v>-0.65248879999999931</v>
      </c>
      <c r="J99" s="52">
        <f t="shared" si="12"/>
        <v>-0.65732444309764293</v>
      </c>
      <c r="K99" s="47">
        <f t="shared" si="13"/>
        <v>11.155059556902357</v>
      </c>
      <c r="L99" s="52">
        <f t="shared" si="14"/>
        <v>13.877714379725775</v>
      </c>
    </row>
    <row r="100" spans="1:12" x14ac:dyDescent="0.3">
      <c r="A100" t="s">
        <v>26</v>
      </c>
      <c r="B100" s="3" t="s">
        <v>8</v>
      </c>
      <c r="C100" s="31">
        <v>15.15171</v>
      </c>
      <c r="D100" s="34">
        <v>98</v>
      </c>
      <c r="E100" s="23">
        <f t="shared" si="8"/>
        <v>9604</v>
      </c>
      <c r="F100" s="34">
        <f t="shared" si="15"/>
        <v>11.846703999999999</v>
      </c>
      <c r="G100" s="48">
        <f t="shared" si="9"/>
        <v>10.923064660036003</v>
      </c>
      <c r="H100" s="34">
        <f t="shared" si="10"/>
        <v>3.3050060000000006</v>
      </c>
      <c r="I100" s="48">
        <f t="shared" si="11"/>
        <v>-1.2868601599999996</v>
      </c>
      <c r="J100" s="52">
        <f t="shared" si="12"/>
        <v>-1.2916958030976433</v>
      </c>
      <c r="K100" s="47">
        <f t="shared" si="13"/>
        <v>10.555008196902357</v>
      </c>
      <c r="L100" s="52">
        <f t="shared" si="14"/>
        <v>21.129667466601123</v>
      </c>
    </row>
    <row r="101" spans="1:12" x14ac:dyDescent="0.3">
      <c r="A101" t="s">
        <v>26</v>
      </c>
      <c r="B101" s="3" t="s">
        <v>9</v>
      </c>
      <c r="C101" s="31">
        <v>15.41389</v>
      </c>
      <c r="D101" s="34">
        <v>99</v>
      </c>
      <c r="E101" s="23">
        <f t="shared" si="8"/>
        <v>9801</v>
      </c>
      <c r="F101" s="34">
        <f t="shared" si="15"/>
        <v>11.881375999999999</v>
      </c>
      <c r="G101" s="48">
        <f t="shared" si="9"/>
        <v>12.478655160196006</v>
      </c>
      <c r="H101" s="34">
        <f t="shared" si="10"/>
        <v>3.5325140000000008</v>
      </c>
      <c r="I101" s="48">
        <f t="shared" si="11"/>
        <v>-0.20590815999999934</v>
      </c>
      <c r="J101" s="52">
        <f t="shared" si="12"/>
        <v>-0.21074380309764298</v>
      </c>
      <c r="K101" s="47">
        <f t="shared" si="13"/>
        <v>11.670632196902357</v>
      </c>
      <c r="L101" s="52">
        <f t="shared" si="14"/>
        <v>14.011978980451396</v>
      </c>
    </row>
    <row r="102" spans="1:12" x14ac:dyDescent="0.3">
      <c r="A102" t="s">
        <v>26</v>
      </c>
      <c r="B102" s="3" t="s">
        <v>10</v>
      </c>
      <c r="C102" s="31">
        <v>16.326899999999998</v>
      </c>
      <c r="D102" s="34">
        <v>100</v>
      </c>
      <c r="E102" s="23">
        <f t="shared" si="8"/>
        <v>10000</v>
      </c>
      <c r="F102" s="34">
        <f t="shared" si="15"/>
        <v>11.916399999999999</v>
      </c>
      <c r="G102" s="48">
        <f t="shared" si="9"/>
        <v>19.452510249999992</v>
      </c>
      <c r="H102" s="34">
        <f t="shared" si="10"/>
        <v>4.410499999999999</v>
      </c>
      <c r="I102" s="48">
        <f t="shared" si="11"/>
        <v>-0.70563595999999928</v>
      </c>
      <c r="J102" s="52">
        <f t="shared" si="12"/>
        <v>-0.7104716030976429</v>
      </c>
      <c r="K102" s="47">
        <f t="shared" si="13"/>
        <v>11.205928396902356</v>
      </c>
      <c r="L102" s="52">
        <f t="shared" si="14"/>
        <v>26.224350159732435</v>
      </c>
    </row>
    <row r="103" spans="1:12" x14ac:dyDescent="0.3">
      <c r="A103" t="s">
        <v>26</v>
      </c>
      <c r="B103" s="3" t="s">
        <v>11</v>
      </c>
      <c r="C103" s="31">
        <v>17.285720000000001</v>
      </c>
      <c r="D103" s="34">
        <v>101</v>
      </c>
      <c r="E103" s="23">
        <f t="shared" si="8"/>
        <v>10201</v>
      </c>
      <c r="F103" s="34">
        <f t="shared" si="15"/>
        <v>11.951775999999999</v>
      </c>
      <c r="G103" s="48">
        <f t="shared" si="9"/>
        <v>28.450958595136026</v>
      </c>
      <c r="H103" s="34">
        <f t="shared" si="10"/>
        <v>5.3339440000000025</v>
      </c>
      <c r="I103" s="48">
        <f t="shared" si="11"/>
        <v>7.3928840000000301E-2</v>
      </c>
      <c r="J103" s="52">
        <f t="shared" si="12"/>
        <v>6.9093196902356671E-2</v>
      </c>
      <c r="K103" s="47">
        <f t="shared" si="13"/>
        <v>12.020869196902355</v>
      </c>
      <c r="L103" s="52">
        <f t="shared" si="14"/>
        <v>27.718653978877931</v>
      </c>
    </row>
    <row r="104" spans="1:12" x14ac:dyDescent="0.3">
      <c r="A104" t="s">
        <v>26</v>
      </c>
      <c r="B104" s="3" t="s">
        <v>12</v>
      </c>
      <c r="C104" s="31">
        <v>17.240929999999999</v>
      </c>
      <c r="D104" s="34">
        <v>102</v>
      </c>
      <c r="E104" s="23">
        <f t="shared" si="8"/>
        <v>10404</v>
      </c>
      <c r="F104" s="34">
        <f t="shared" si="15"/>
        <v>11.987503999999999</v>
      </c>
      <c r="G104" s="48">
        <f t="shared" si="9"/>
        <v>27.598484737475992</v>
      </c>
      <c r="H104" s="34">
        <f t="shared" si="10"/>
        <v>5.2534259999999993</v>
      </c>
      <c r="I104" s="48">
        <f t="shared" si="11"/>
        <v>-0.16692123999999914</v>
      </c>
      <c r="J104" s="52">
        <f t="shared" si="12"/>
        <v>-0.17175688309764278</v>
      </c>
      <c r="K104" s="47">
        <f t="shared" si="13"/>
        <v>11.815747116902356</v>
      </c>
      <c r="L104" s="52">
        <f t="shared" si="14"/>
        <v>29.43260931505565</v>
      </c>
    </row>
    <row r="105" spans="1:12" x14ac:dyDescent="0.3">
      <c r="A105" t="s">
        <v>26</v>
      </c>
      <c r="B105" s="3" t="s">
        <v>13</v>
      </c>
      <c r="C105" s="31">
        <v>18.879860000000001</v>
      </c>
      <c r="D105" s="34">
        <v>103</v>
      </c>
      <c r="E105" s="23">
        <f t="shared" si="8"/>
        <v>10609</v>
      </c>
      <c r="F105" s="34">
        <f t="shared" si="15"/>
        <v>12.023584</v>
      </c>
      <c r="G105" s="48">
        <f t="shared" si="9"/>
        <v>47.008520588176019</v>
      </c>
      <c r="H105" s="34">
        <f t="shared" si="10"/>
        <v>6.8562760000000011</v>
      </c>
      <c r="I105" s="48">
        <f t="shared" si="11"/>
        <v>0.59006572000000079</v>
      </c>
      <c r="J105" s="52">
        <f t="shared" si="12"/>
        <v>0.58523007690235718</v>
      </c>
      <c r="K105" s="47">
        <f t="shared" si="13"/>
        <v>12.608814076902357</v>
      </c>
      <c r="L105" s="52">
        <f t="shared" si="14"/>
        <v>39.326016969599578</v>
      </c>
    </row>
    <row r="106" spans="1:12" x14ac:dyDescent="0.3">
      <c r="A106" t="s">
        <v>26</v>
      </c>
      <c r="B106" s="3" t="s">
        <v>14</v>
      </c>
      <c r="C106" s="31">
        <v>16.249110000000002</v>
      </c>
      <c r="D106" s="34">
        <v>104</v>
      </c>
      <c r="E106" s="23">
        <f t="shared" si="8"/>
        <v>10816</v>
      </c>
      <c r="F106" s="34">
        <f t="shared" si="15"/>
        <v>12.060015999999999</v>
      </c>
      <c r="G106" s="48">
        <f t="shared" si="9"/>
        <v>17.548508540836021</v>
      </c>
      <c r="H106" s="34">
        <f t="shared" si="10"/>
        <v>4.1890940000000025</v>
      </c>
      <c r="I106" s="48">
        <f t="shared" si="11"/>
        <v>0.43026768000000049</v>
      </c>
      <c r="J106" s="52">
        <f t="shared" si="12"/>
        <v>0.42543203690235687</v>
      </c>
      <c r="K106" s="47">
        <f t="shared" si="13"/>
        <v>12.485448036902357</v>
      </c>
      <c r="L106" s="52">
        <f t="shared" si="14"/>
        <v>14.165151372468019</v>
      </c>
    </row>
    <row r="107" spans="1:12" x14ac:dyDescent="0.3">
      <c r="A107" t="s">
        <v>26</v>
      </c>
      <c r="B107" s="3" t="s">
        <v>15</v>
      </c>
      <c r="C107" s="31">
        <v>17.132470000000001</v>
      </c>
      <c r="D107" s="34">
        <v>105</v>
      </c>
      <c r="E107" s="23">
        <f t="shared" si="8"/>
        <v>11025</v>
      </c>
      <c r="F107" s="34">
        <f t="shared" si="15"/>
        <v>12.0968</v>
      </c>
      <c r="G107" s="48">
        <f t="shared" si="9"/>
        <v>25.357972348900013</v>
      </c>
      <c r="H107" s="34">
        <f t="shared" si="10"/>
        <v>5.0356700000000014</v>
      </c>
      <c r="I107" s="48">
        <f t="shared" si="11"/>
        <v>0.33946204000000008</v>
      </c>
      <c r="J107" s="52">
        <f t="shared" si="12"/>
        <v>0.33462639690235646</v>
      </c>
      <c r="K107" s="47">
        <f t="shared" si="13"/>
        <v>12.431426396902356</v>
      </c>
      <c r="L107" s="52">
        <f t="shared" si="14"/>
        <v>22.099810958225287</v>
      </c>
    </row>
    <row r="108" spans="1:12" x14ac:dyDescent="0.3">
      <c r="A108" t="s">
        <v>26</v>
      </c>
      <c r="B108" s="3" t="s">
        <v>16</v>
      </c>
      <c r="C108" s="31">
        <v>14.90466</v>
      </c>
      <c r="D108" s="34">
        <v>106</v>
      </c>
      <c r="E108" s="23">
        <f t="shared" si="8"/>
        <v>11236</v>
      </c>
      <c r="F108" s="34">
        <f t="shared" si="15"/>
        <v>12.133936</v>
      </c>
      <c r="G108" s="48">
        <f t="shared" si="9"/>
        <v>7.6769114841759976</v>
      </c>
      <c r="H108" s="34">
        <f t="shared" si="10"/>
        <v>2.7707239999999995</v>
      </c>
      <c r="I108" s="48">
        <f t="shared" si="11"/>
        <v>0.8874098333333339</v>
      </c>
      <c r="J108" s="52">
        <f t="shared" si="12"/>
        <v>0.88257419023569028</v>
      </c>
      <c r="K108" s="47">
        <f t="shared" si="13"/>
        <v>13.016510190235691</v>
      </c>
      <c r="L108" s="52">
        <f t="shared" si="14"/>
        <v>3.5651097041129973</v>
      </c>
    </row>
    <row r="109" spans="1:12" x14ac:dyDescent="0.3">
      <c r="A109" t="s">
        <v>26</v>
      </c>
      <c r="B109" s="3" t="s">
        <v>17</v>
      </c>
      <c r="C109" s="31">
        <v>13.73151</v>
      </c>
      <c r="D109" s="34">
        <v>107</v>
      </c>
      <c r="E109" s="23">
        <f t="shared" si="8"/>
        <v>11449</v>
      </c>
      <c r="F109" s="34">
        <f t="shared" si="15"/>
        <v>12.171424</v>
      </c>
      <c r="G109" s="48">
        <f t="shared" si="9"/>
        <v>2.4338683273960005</v>
      </c>
      <c r="H109" s="34">
        <f t="shared" si="10"/>
        <v>1.5600860000000001</v>
      </c>
      <c r="I109" s="48">
        <f t="shared" si="11"/>
        <v>0.97747454166666692</v>
      </c>
      <c r="J109" s="52">
        <f t="shared" si="12"/>
        <v>0.9726388985690233</v>
      </c>
      <c r="K109" s="47">
        <f t="shared" si="13"/>
        <v>13.144062898569024</v>
      </c>
      <c r="L109" s="52">
        <f t="shared" si="14"/>
        <v>0.34509409697965604</v>
      </c>
    </row>
    <row r="110" spans="1:12" x14ac:dyDescent="0.3">
      <c r="A110" t="s">
        <v>26</v>
      </c>
      <c r="B110" s="3" t="s">
        <v>18</v>
      </c>
      <c r="C110" s="31">
        <v>13.48418</v>
      </c>
      <c r="D110" s="34">
        <v>108</v>
      </c>
      <c r="E110" s="23">
        <f t="shared" si="8"/>
        <v>11664</v>
      </c>
      <c r="F110" s="34">
        <f t="shared" si="15"/>
        <v>12.209263999999999</v>
      </c>
      <c r="G110" s="48">
        <f t="shared" si="9"/>
        <v>1.6254108070560027</v>
      </c>
      <c r="H110" s="34">
        <f t="shared" si="10"/>
        <v>1.274916000000001</v>
      </c>
      <c r="I110" s="48">
        <f t="shared" si="11"/>
        <v>-0.15494949999999941</v>
      </c>
      <c r="J110" s="52">
        <f t="shared" si="12"/>
        <v>-0.15978514309764305</v>
      </c>
      <c r="K110" s="47">
        <f t="shared" si="13"/>
        <v>12.049478856902356</v>
      </c>
      <c r="L110" s="52">
        <f t="shared" si="14"/>
        <v>2.0583673700056875</v>
      </c>
    </row>
    <row r="111" spans="1:12" x14ac:dyDescent="0.3">
      <c r="A111" t="s">
        <v>27</v>
      </c>
      <c r="B111" s="3" t="s">
        <v>6</v>
      </c>
      <c r="C111" s="31">
        <v>11.519360000000001</v>
      </c>
      <c r="D111" s="34">
        <v>109</v>
      </c>
      <c r="E111" s="23">
        <f t="shared" si="8"/>
        <v>11881</v>
      </c>
      <c r="F111" s="34">
        <f t="shared" si="15"/>
        <v>12.247456</v>
      </c>
      <c r="G111" s="48">
        <f t="shared" si="9"/>
        <v>0.53012378521599846</v>
      </c>
      <c r="H111" s="34">
        <f t="shared" si="10"/>
        <v>-0.72809599999999897</v>
      </c>
      <c r="I111" s="48">
        <f t="shared" si="11"/>
        <v>-0.65248879999999931</v>
      </c>
      <c r="J111" s="52">
        <f t="shared" si="12"/>
        <v>-0.65732444309764293</v>
      </c>
      <c r="K111" s="47">
        <f t="shared" si="13"/>
        <v>11.590131556902357</v>
      </c>
      <c r="L111" s="52">
        <f t="shared" si="14"/>
        <v>5.0086132663834026E-3</v>
      </c>
    </row>
    <row r="112" spans="1:12" x14ac:dyDescent="0.3">
      <c r="A112" t="s">
        <v>27</v>
      </c>
      <c r="B112" s="3" t="s">
        <v>8</v>
      </c>
      <c r="C112" s="31">
        <v>10.74573</v>
      </c>
      <c r="D112" s="34">
        <v>110</v>
      </c>
      <c r="E112" s="23">
        <f t="shared" si="8"/>
        <v>12100</v>
      </c>
      <c r="F112" s="34">
        <f t="shared" si="15"/>
        <v>12.286</v>
      </c>
      <c r="G112" s="48">
        <f t="shared" si="9"/>
        <v>2.3724316728999986</v>
      </c>
      <c r="H112" s="34">
        <f t="shared" si="10"/>
        <v>-1.5402699999999996</v>
      </c>
      <c r="I112" s="48">
        <f t="shared" si="11"/>
        <v>-1.2868601599999996</v>
      </c>
      <c r="J112" s="52">
        <f t="shared" si="12"/>
        <v>-1.2916958030976433</v>
      </c>
      <c r="K112" s="47">
        <f t="shared" si="13"/>
        <v>10.994304196902355</v>
      </c>
      <c r="L112" s="52">
        <f t="shared" si="14"/>
        <v>6.1789131365650944E-2</v>
      </c>
    </row>
    <row r="113" spans="1:12" x14ac:dyDescent="0.3">
      <c r="A113" t="s">
        <v>27</v>
      </c>
      <c r="B113" s="3" t="s">
        <v>9</v>
      </c>
      <c r="C113" s="31">
        <v>11.524850000000001</v>
      </c>
      <c r="D113" s="34">
        <v>111</v>
      </c>
      <c r="E113" s="23">
        <f t="shared" si="8"/>
        <v>12321</v>
      </c>
      <c r="F113" s="34">
        <f t="shared" si="15"/>
        <v>12.324895999999999</v>
      </c>
      <c r="G113" s="48">
        <f t="shared" si="9"/>
        <v>0.64007360211599718</v>
      </c>
      <c r="H113" s="34">
        <f t="shared" si="10"/>
        <v>-0.80004599999999826</v>
      </c>
      <c r="I113" s="48">
        <f t="shared" si="11"/>
        <v>-0.20590815999999934</v>
      </c>
      <c r="J113" s="52">
        <f t="shared" si="12"/>
        <v>-0.21074380309764298</v>
      </c>
      <c r="K113" s="47">
        <f t="shared" si="13"/>
        <v>12.114152196902356</v>
      </c>
      <c r="L113" s="52">
        <f t="shared" si="14"/>
        <v>0.34727707927394286</v>
      </c>
    </row>
    <row r="114" spans="1:12" x14ac:dyDescent="0.3">
      <c r="A114" t="s">
        <v>27</v>
      </c>
      <c r="B114" s="3" t="s">
        <v>10</v>
      </c>
      <c r="C114" s="31">
        <v>11.593070000000001</v>
      </c>
      <c r="D114" s="34">
        <v>112</v>
      </c>
      <c r="E114" s="23">
        <f t="shared" si="8"/>
        <v>12544</v>
      </c>
      <c r="F114" s="34">
        <f t="shared" si="15"/>
        <v>12.364144</v>
      </c>
      <c r="G114" s="48">
        <f t="shared" si="9"/>
        <v>0.59455511347599799</v>
      </c>
      <c r="H114" s="34">
        <f t="shared" si="10"/>
        <v>-0.7710739999999987</v>
      </c>
      <c r="I114" s="48">
        <f t="shared" si="11"/>
        <v>-0.70563595999999928</v>
      </c>
      <c r="J114" s="52">
        <f t="shared" si="12"/>
        <v>-0.7104716030976429</v>
      </c>
      <c r="K114" s="47">
        <f t="shared" si="13"/>
        <v>11.653672396902357</v>
      </c>
      <c r="L114" s="52">
        <f t="shared" si="14"/>
        <v>3.6726505103106509E-3</v>
      </c>
    </row>
    <row r="115" spans="1:12" x14ac:dyDescent="0.3">
      <c r="A115" t="s">
        <v>27</v>
      </c>
      <c r="B115" s="3" t="s">
        <v>11</v>
      </c>
      <c r="C115" s="31">
        <v>11.27078</v>
      </c>
      <c r="D115" s="34">
        <v>113</v>
      </c>
      <c r="E115" s="23">
        <f t="shared" si="8"/>
        <v>12769</v>
      </c>
      <c r="F115" s="34">
        <f t="shared" si="15"/>
        <v>12.403744</v>
      </c>
      <c r="G115" s="48">
        <f t="shared" si="9"/>
        <v>1.2836074252959986</v>
      </c>
      <c r="H115" s="34">
        <f t="shared" si="10"/>
        <v>-1.1329639999999994</v>
      </c>
      <c r="I115" s="48">
        <f t="shared" si="11"/>
        <v>7.3928840000000301E-2</v>
      </c>
      <c r="J115" s="52">
        <f t="shared" si="12"/>
        <v>6.9093196902356671E-2</v>
      </c>
      <c r="K115" s="47">
        <f t="shared" si="13"/>
        <v>12.472837196902356</v>
      </c>
      <c r="L115" s="52">
        <f t="shared" si="14"/>
        <v>1.4449415046247487</v>
      </c>
    </row>
    <row r="116" spans="1:12" x14ac:dyDescent="0.3">
      <c r="A116" t="s">
        <v>27</v>
      </c>
      <c r="B116" s="3" t="s">
        <v>12</v>
      </c>
      <c r="C116" s="31">
        <v>12.58967</v>
      </c>
      <c r="D116" s="34">
        <v>114</v>
      </c>
      <c r="E116" s="23">
        <f t="shared" si="8"/>
        <v>12996</v>
      </c>
      <c r="F116" s="34">
        <f t="shared" si="15"/>
        <v>12.443695999999999</v>
      </c>
      <c r="G116" s="48">
        <f t="shared" si="9"/>
        <v>2.1308408676000208E-2</v>
      </c>
      <c r="H116" s="34">
        <f t="shared" si="10"/>
        <v>0.14597400000000071</v>
      </c>
      <c r="I116" s="48">
        <f t="shared" si="11"/>
        <v>-0.16692123999999914</v>
      </c>
      <c r="J116" s="52">
        <f t="shared" si="12"/>
        <v>-0.17175688309764278</v>
      </c>
      <c r="K116" s="47">
        <f t="shared" si="13"/>
        <v>12.271939116902356</v>
      </c>
      <c r="L116" s="52">
        <f t="shared" si="14"/>
        <v>0.10095291407400869</v>
      </c>
    </row>
    <row r="117" spans="1:12" x14ac:dyDescent="0.3">
      <c r="A117" t="s">
        <v>27</v>
      </c>
      <c r="B117" s="3" t="s">
        <v>13</v>
      </c>
      <c r="C117" s="31">
        <v>13.44434</v>
      </c>
      <c r="D117" s="34">
        <v>115</v>
      </c>
      <c r="E117" s="23">
        <f t="shared" si="8"/>
        <v>13225</v>
      </c>
      <c r="F117" s="34">
        <f t="shared" si="15"/>
        <v>12.484</v>
      </c>
      <c r="G117" s="48">
        <f t="shared" si="9"/>
        <v>0.92225291560000078</v>
      </c>
      <c r="H117" s="34">
        <f t="shared" si="10"/>
        <v>0.96034000000000042</v>
      </c>
      <c r="I117" s="48">
        <f t="shared" si="11"/>
        <v>0.59006572000000079</v>
      </c>
      <c r="J117" s="52">
        <f t="shared" si="12"/>
        <v>0.58523007690235718</v>
      </c>
      <c r="K117" s="47">
        <f t="shared" si="13"/>
        <v>13.069230076902357</v>
      </c>
      <c r="L117" s="52">
        <f t="shared" si="14"/>
        <v>0.14070745440631957</v>
      </c>
    </row>
    <row r="118" spans="1:12" x14ac:dyDescent="0.3">
      <c r="A118" t="s">
        <v>27</v>
      </c>
      <c r="B118" s="3" t="s">
        <v>14</v>
      </c>
      <c r="C118" s="31">
        <v>12.92205</v>
      </c>
      <c r="D118" s="34">
        <v>116</v>
      </c>
      <c r="E118" s="23">
        <f t="shared" si="8"/>
        <v>13456</v>
      </c>
      <c r="F118" s="34">
        <f t="shared" si="15"/>
        <v>12.524656</v>
      </c>
      <c r="G118" s="48">
        <f t="shared" si="9"/>
        <v>0.1579219912360002</v>
      </c>
      <c r="H118" s="34">
        <f t="shared" si="10"/>
        <v>0.39739400000000025</v>
      </c>
      <c r="I118" s="48">
        <f t="shared" si="11"/>
        <v>0.43026768000000049</v>
      </c>
      <c r="J118" s="52">
        <f t="shared" si="12"/>
        <v>0.42543203690235687</v>
      </c>
      <c r="K118" s="47">
        <f t="shared" si="13"/>
        <v>12.950088036902358</v>
      </c>
      <c r="L118" s="52">
        <f t="shared" si="14"/>
        <v>7.8613151333794282E-4</v>
      </c>
    </row>
    <row r="119" spans="1:12" x14ac:dyDescent="0.3">
      <c r="A119" t="s">
        <v>27</v>
      </c>
      <c r="B119" s="3" t="s">
        <v>15</v>
      </c>
      <c r="C119" s="31">
        <v>15.164540000000001</v>
      </c>
      <c r="D119" s="34">
        <v>117</v>
      </c>
      <c r="E119" s="23">
        <f t="shared" si="8"/>
        <v>13689</v>
      </c>
      <c r="F119" s="34">
        <f t="shared" si="15"/>
        <v>12.565664</v>
      </c>
      <c r="G119" s="48">
        <f t="shared" si="9"/>
        <v>6.7541564633760034</v>
      </c>
      <c r="H119" s="34">
        <f t="shared" si="10"/>
        <v>2.5988760000000006</v>
      </c>
      <c r="I119" s="48">
        <f t="shared" si="11"/>
        <v>0.33946204000000008</v>
      </c>
      <c r="J119" s="52">
        <f t="shared" si="12"/>
        <v>0.33462639690235646</v>
      </c>
      <c r="K119" s="47">
        <f t="shared" si="13"/>
        <v>12.900290396902356</v>
      </c>
      <c r="L119" s="52">
        <f t="shared" si="14"/>
        <v>5.1268262651278391</v>
      </c>
    </row>
    <row r="120" spans="1:12" x14ac:dyDescent="0.3">
      <c r="A120" t="s">
        <v>27</v>
      </c>
      <c r="B120" s="3" t="s">
        <v>16</v>
      </c>
      <c r="C120" s="31">
        <v>16.25685</v>
      </c>
      <c r="D120" s="34">
        <v>118</v>
      </c>
      <c r="E120" s="23">
        <f t="shared" si="8"/>
        <v>13924</v>
      </c>
      <c r="F120" s="34">
        <f t="shared" si="15"/>
        <v>12.607023999999999</v>
      </c>
      <c r="G120" s="48">
        <f t="shared" si="9"/>
        <v>13.321229830276007</v>
      </c>
      <c r="H120" s="34">
        <f t="shared" si="10"/>
        <v>3.6498260000000009</v>
      </c>
      <c r="I120" s="48">
        <f t="shared" si="11"/>
        <v>0.8874098333333339</v>
      </c>
      <c r="J120" s="52">
        <f t="shared" si="12"/>
        <v>0.88257419023569028</v>
      </c>
      <c r="K120" s="47">
        <f t="shared" si="13"/>
        <v>13.489598190235689</v>
      </c>
      <c r="L120" s="52">
        <f t="shared" si="14"/>
        <v>7.6576825786438523</v>
      </c>
    </row>
    <row r="121" spans="1:12" x14ac:dyDescent="0.3">
      <c r="A121" t="s">
        <v>27</v>
      </c>
      <c r="B121" s="3" t="s">
        <v>17</v>
      </c>
      <c r="C121" s="31">
        <v>16.13447</v>
      </c>
      <c r="D121" s="34">
        <v>119</v>
      </c>
      <c r="E121" s="23">
        <f t="shared" si="8"/>
        <v>14161</v>
      </c>
      <c r="F121" s="34">
        <f t="shared" si="15"/>
        <v>12.648736</v>
      </c>
      <c r="G121" s="48">
        <f t="shared" si="9"/>
        <v>12.150341518756006</v>
      </c>
      <c r="H121" s="34">
        <f t="shared" si="10"/>
        <v>3.4857340000000008</v>
      </c>
      <c r="I121" s="48">
        <f t="shared" si="11"/>
        <v>0.97747454166666692</v>
      </c>
      <c r="J121" s="52">
        <f t="shared" si="12"/>
        <v>0.9726388985690233</v>
      </c>
      <c r="K121" s="47">
        <f t="shared" si="13"/>
        <v>13.621374898569023</v>
      </c>
      <c r="L121" s="52">
        <f t="shared" si="14"/>
        <v>6.3156469888363738</v>
      </c>
    </row>
    <row r="122" spans="1:12" x14ac:dyDescent="0.3">
      <c r="A122" t="s">
        <v>27</v>
      </c>
      <c r="B122" s="3" t="s">
        <v>18</v>
      </c>
      <c r="C122" s="31">
        <v>15.8817</v>
      </c>
      <c r="D122" s="34">
        <v>120</v>
      </c>
      <c r="E122" s="23">
        <f t="shared" si="8"/>
        <v>14400</v>
      </c>
      <c r="F122" s="34">
        <f t="shared" si="15"/>
        <v>12.690799999999999</v>
      </c>
      <c r="G122" s="48">
        <f t="shared" si="9"/>
        <v>10.181842810000006</v>
      </c>
      <c r="H122" s="34">
        <f t="shared" si="10"/>
        <v>3.190900000000001</v>
      </c>
      <c r="I122" s="48">
        <f t="shared" si="11"/>
        <v>-0.15494949999999941</v>
      </c>
      <c r="J122" s="52">
        <f t="shared" si="12"/>
        <v>-0.15978514309764305</v>
      </c>
      <c r="K122" s="47">
        <f t="shared" si="13"/>
        <v>12.531014856902356</v>
      </c>
      <c r="L122" s="52">
        <f t="shared" si="14"/>
        <v>11.227090928175281</v>
      </c>
    </row>
    <row r="123" spans="1:12" x14ac:dyDescent="0.3">
      <c r="A123" t="s">
        <v>28</v>
      </c>
      <c r="B123" s="3" t="s">
        <v>6</v>
      </c>
      <c r="C123" s="31">
        <v>14.015510000000001</v>
      </c>
      <c r="D123" s="34">
        <v>121</v>
      </c>
      <c r="E123" s="23">
        <f t="shared" si="8"/>
        <v>14641</v>
      </c>
      <c r="F123" s="34">
        <f t="shared" si="15"/>
        <v>12.733215999999999</v>
      </c>
      <c r="G123" s="48">
        <f t="shared" si="9"/>
        <v>1.6442779024360052</v>
      </c>
      <c r="H123" s="34">
        <f t="shared" si="10"/>
        <v>1.282294000000002</v>
      </c>
      <c r="I123" s="48">
        <f t="shared" si="11"/>
        <v>-0.65248879999999931</v>
      </c>
      <c r="J123" s="52">
        <f t="shared" si="12"/>
        <v>-0.65732444309764293</v>
      </c>
      <c r="K123" s="47">
        <f t="shared" si="13"/>
        <v>12.075891556902356</v>
      </c>
      <c r="L123" s="52">
        <f t="shared" si="14"/>
        <v>3.7621197048045327</v>
      </c>
    </row>
    <row r="124" spans="1:12" x14ac:dyDescent="0.3">
      <c r="A124" t="s">
        <v>28</v>
      </c>
      <c r="B124" s="3" t="s">
        <v>8</v>
      </c>
      <c r="C124" s="31">
        <v>13.53327</v>
      </c>
      <c r="D124" s="34">
        <v>122</v>
      </c>
      <c r="E124" s="23">
        <f t="shared" si="8"/>
        <v>14884</v>
      </c>
      <c r="F124" s="34">
        <f t="shared" si="15"/>
        <v>12.775983999999999</v>
      </c>
      <c r="G124" s="48">
        <f t="shared" si="9"/>
        <v>0.57348208579600091</v>
      </c>
      <c r="H124" s="34">
        <f t="shared" si="10"/>
        <v>0.75728600000000057</v>
      </c>
      <c r="I124" s="48">
        <f t="shared" si="11"/>
        <v>-1.2868601599999996</v>
      </c>
      <c r="J124" s="52">
        <f t="shared" si="12"/>
        <v>-1.2916958030976433</v>
      </c>
      <c r="K124" s="47">
        <f t="shared" si="13"/>
        <v>11.484288196902355</v>
      </c>
      <c r="L124" s="52">
        <f t="shared" si="14"/>
        <v>4.1983264294252756</v>
      </c>
    </row>
    <row r="125" spans="1:12" x14ac:dyDescent="0.3">
      <c r="A125" t="s">
        <v>28</v>
      </c>
      <c r="B125" s="3" t="s">
        <v>9</v>
      </c>
      <c r="C125" s="31">
        <v>16.439</v>
      </c>
      <c r="D125" s="34">
        <v>123</v>
      </c>
      <c r="E125" s="23">
        <f t="shared" si="8"/>
        <v>15129</v>
      </c>
      <c r="F125" s="34">
        <f t="shared" si="15"/>
        <v>12.819103999999999</v>
      </c>
      <c r="G125" s="48">
        <f t="shared" si="9"/>
        <v>13.103647050816004</v>
      </c>
      <c r="H125" s="34">
        <f t="shared" si="10"/>
        <v>3.6198960000000007</v>
      </c>
      <c r="I125" s="48">
        <f t="shared" si="11"/>
        <v>-0.20590815999999934</v>
      </c>
      <c r="J125" s="52">
        <f t="shared" si="12"/>
        <v>-0.21074380309764298</v>
      </c>
      <c r="K125" s="47">
        <f t="shared" si="13"/>
        <v>12.608360196902357</v>
      </c>
      <c r="L125" s="52">
        <f t="shared" si="14"/>
        <v>14.673801301075951</v>
      </c>
    </row>
    <row r="126" spans="1:12" x14ac:dyDescent="0.3">
      <c r="A126" t="s">
        <v>28</v>
      </c>
      <c r="B126" s="3" t="s">
        <v>10</v>
      </c>
      <c r="C126" s="31">
        <v>15.87768</v>
      </c>
      <c r="D126" s="34">
        <v>124</v>
      </c>
      <c r="E126" s="23">
        <f t="shared" si="8"/>
        <v>15376</v>
      </c>
      <c r="F126" s="34">
        <f t="shared" si="15"/>
        <v>12.862576000000001</v>
      </c>
      <c r="G126" s="48">
        <f t="shared" si="9"/>
        <v>9.0908521308159944</v>
      </c>
      <c r="H126" s="34">
        <f t="shared" si="10"/>
        <v>3.0151039999999991</v>
      </c>
      <c r="I126" s="48">
        <f t="shared" si="11"/>
        <v>-0.70563595999999928</v>
      </c>
      <c r="J126" s="52">
        <f t="shared" si="12"/>
        <v>-0.7104716030976429</v>
      </c>
      <c r="K126" s="47">
        <f t="shared" si="13"/>
        <v>12.152104396902358</v>
      </c>
      <c r="L126" s="52">
        <f t="shared" si="14"/>
        <v>13.87991357439636</v>
      </c>
    </row>
    <row r="127" spans="1:12" x14ac:dyDescent="0.3">
      <c r="A127" t="s">
        <v>28</v>
      </c>
      <c r="B127" s="3" t="s">
        <v>11</v>
      </c>
      <c r="C127" s="31">
        <v>14.999499999999999</v>
      </c>
      <c r="D127" s="34">
        <v>125</v>
      </c>
      <c r="E127" s="23">
        <f t="shared" si="8"/>
        <v>15625</v>
      </c>
      <c r="F127" s="34">
        <f t="shared" si="15"/>
        <v>12.9064</v>
      </c>
      <c r="G127" s="48">
        <f t="shared" si="9"/>
        <v>4.3810676099999988</v>
      </c>
      <c r="H127" s="34">
        <f t="shared" si="10"/>
        <v>2.0930999999999997</v>
      </c>
      <c r="I127" s="48">
        <f t="shared" si="11"/>
        <v>7.3928840000000301E-2</v>
      </c>
      <c r="J127" s="52">
        <f t="shared" si="12"/>
        <v>6.9093196902356671E-2</v>
      </c>
      <c r="K127" s="47">
        <f t="shared" si="13"/>
        <v>12.975493196902356</v>
      </c>
      <c r="L127" s="52">
        <f t="shared" si="14"/>
        <v>4.0966035389855433</v>
      </c>
    </row>
    <row r="128" spans="1:12" x14ac:dyDescent="0.3">
      <c r="A128" t="s">
        <v>28</v>
      </c>
      <c r="B128" s="3" t="s">
        <v>12</v>
      </c>
      <c r="C128" s="31">
        <v>15.326790000000001</v>
      </c>
      <c r="D128" s="34">
        <v>126</v>
      </c>
      <c r="E128" s="23">
        <f t="shared" si="8"/>
        <v>15876</v>
      </c>
      <c r="F128" s="34">
        <f t="shared" si="15"/>
        <v>12.950576</v>
      </c>
      <c r="G128" s="48">
        <f t="shared" si="9"/>
        <v>5.6463929737960044</v>
      </c>
      <c r="H128" s="34">
        <f t="shared" si="10"/>
        <v>2.3762140000000009</v>
      </c>
      <c r="I128" s="48">
        <f t="shared" si="11"/>
        <v>-0.16692123999999914</v>
      </c>
      <c r="J128" s="52">
        <f t="shared" si="12"/>
        <v>-0.17175688309764278</v>
      </c>
      <c r="K128" s="47">
        <f t="shared" si="13"/>
        <v>12.778819116902357</v>
      </c>
      <c r="L128" s="52">
        <f t="shared" si="14"/>
        <v>6.4921556211133886</v>
      </c>
    </row>
    <row r="129" spans="1:12" x14ac:dyDescent="0.3">
      <c r="A129" t="s">
        <v>28</v>
      </c>
      <c r="B129" s="3" t="s">
        <v>13</v>
      </c>
      <c r="C129" s="31">
        <v>16.426839999999999</v>
      </c>
      <c r="D129" s="34">
        <v>127</v>
      </c>
      <c r="E129" s="23">
        <f t="shared" si="8"/>
        <v>16129</v>
      </c>
      <c r="F129" s="34">
        <f t="shared" si="15"/>
        <v>12.995104</v>
      </c>
      <c r="G129" s="48">
        <f t="shared" si="9"/>
        <v>11.776811973695994</v>
      </c>
      <c r="H129" s="34">
        <f t="shared" si="10"/>
        <v>3.431735999999999</v>
      </c>
      <c r="I129" s="48">
        <f t="shared" si="11"/>
        <v>0.59006572000000079</v>
      </c>
      <c r="J129" s="52">
        <f t="shared" si="12"/>
        <v>0.58523007690235718</v>
      </c>
      <c r="K129" s="47">
        <f t="shared" si="13"/>
        <v>13.580334076902357</v>
      </c>
      <c r="L129" s="52">
        <f t="shared" si="14"/>
        <v>8.1025959702299559</v>
      </c>
    </row>
    <row r="130" spans="1:12" x14ac:dyDescent="0.3">
      <c r="A130" t="s">
        <v>28</v>
      </c>
      <c r="B130" s="3" t="s">
        <v>14</v>
      </c>
      <c r="C130" s="31">
        <v>15.66982</v>
      </c>
      <c r="D130" s="34">
        <v>128</v>
      </c>
      <c r="E130" s="23">
        <f t="shared" si="8"/>
        <v>16384</v>
      </c>
      <c r="F130" s="34">
        <f t="shared" si="15"/>
        <v>13.039984</v>
      </c>
      <c r="G130" s="48">
        <f t="shared" si="9"/>
        <v>6.9160373868959955</v>
      </c>
      <c r="H130" s="34">
        <f t="shared" si="10"/>
        <v>2.6298359999999992</v>
      </c>
      <c r="I130" s="48">
        <f t="shared" si="11"/>
        <v>0.43026768000000049</v>
      </c>
      <c r="J130" s="52">
        <f t="shared" si="12"/>
        <v>0.42543203690235687</v>
      </c>
      <c r="K130" s="47">
        <f t="shared" si="13"/>
        <v>13.465416036902358</v>
      </c>
      <c r="L130" s="52">
        <f t="shared" si="14"/>
        <v>4.8593968325205887</v>
      </c>
    </row>
    <row r="131" spans="1:12" x14ac:dyDescent="0.3">
      <c r="A131" t="s">
        <v>28</v>
      </c>
      <c r="B131" s="3" t="s">
        <v>15</v>
      </c>
      <c r="C131" s="31">
        <v>17.207350000000002</v>
      </c>
      <c r="D131" s="34">
        <v>129</v>
      </c>
      <c r="E131" s="23">
        <f t="shared" si="8"/>
        <v>16641</v>
      </c>
      <c r="F131" s="34">
        <f t="shared" si="15"/>
        <v>13.085215999999999</v>
      </c>
      <c r="G131" s="48">
        <f t="shared" si="9"/>
        <v>16.991988713956022</v>
      </c>
      <c r="H131" s="34">
        <f t="shared" si="10"/>
        <v>4.1221340000000026</v>
      </c>
      <c r="I131" s="48">
        <f t="shared" si="11"/>
        <v>0.33946204000000008</v>
      </c>
      <c r="J131" s="52">
        <f t="shared" si="12"/>
        <v>0.33462639690235646</v>
      </c>
      <c r="K131" s="47">
        <f t="shared" si="13"/>
        <v>13.419842396902355</v>
      </c>
      <c r="L131" s="52">
        <f t="shared" si="14"/>
        <v>14.345213843522478</v>
      </c>
    </row>
    <row r="132" spans="1:12" x14ac:dyDescent="0.3">
      <c r="A132" t="s">
        <v>28</v>
      </c>
      <c r="B132" s="3" t="s">
        <v>16</v>
      </c>
      <c r="C132" s="31">
        <v>17.286619999999999</v>
      </c>
      <c r="D132" s="34">
        <v>130</v>
      </c>
      <c r="E132" s="23">
        <f t="shared" ref="E132:E195" si="16">D132^2</f>
        <v>16900</v>
      </c>
      <c r="F132" s="34">
        <f t="shared" si="15"/>
        <v>13.130799999999999</v>
      </c>
      <c r="G132" s="48">
        <f t="shared" ref="G132:G195" si="17">(C132-F132)^2</f>
        <v>17.270839872400003</v>
      </c>
      <c r="H132" s="34">
        <f t="shared" ref="H132:H195" si="18">C132-F132</f>
        <v>4.1558200000000003</v>
      </c>
      <c r="I132" s="48">
        <f t="shared" ref="I132:I195" si="19">AVERAGEIF($B$3:$B$299,"="&amp;_xlfn.VALUETOTEXT(B132),$H$3:$H$299)</f>
        <v>0.8874098333333339</v>
      </c>
      <c r="J132" s="52">
        <f t="shared" ref="J132:J195" si="20">I132-$P$21</f>
        <v>0.88257419023569028</v>
      </c>
      <c r="K132" s="47">
        <f t="shared" ref="K132:K195" si="21">F132+J132</f>
        <v>14.013374190235689</v>
      </c>
      <c r="L132" s="52">
        <f t="shared" ref="L132:L195" si="22">(C132-K132)^2</f>
        <v>10.714138131139613</v>
      </c>
    </row>
    <row r="133" spans="1:12" x14ac:dyDescent="0.3">
      <c r="A133" t="s">
        <v>28</v>
      </c>
      <c r="B133" s="3" t="s">
        <v>17</v>
      </c>
      <c r="C133" s="31">
        <v>18.87041</v>
      </c>
      <c r="D133" s="34">
        <v>131</v>
      </c>
      <c r="E133" s="23">
        <f t="shared" si="16"/>
        <v>17161</v>
      </c>
      <c r="F133" s="34">
        <f t="shared" si="15"/>
        <v>13.176736</v>
      </c>
      <c r="G133" s="48">
        <f t="shared" si="17"/>
        <v>32.417923618275999</v>
      </c>
      <c r="H133" s="34">
        <f t="shared" si="18"/>
        <v>5.6936739999999997</v>
      </c>
      <c r="I133" s="48">
        <f t="shared" si="19"/>
        <v>0.97747454166666692</v>
      </c>
      <c r="J133" s="52">
        <f t="shared" si="20"/>
        <v>0.9726388985690233</v>
      </c>
      <c r="K133" s="47">
        <f t="shared" si="21"/>
        <v>14.149374898569024</v>
      </c>
      <c r="L133" s="52">
        <f t="shared" si="22"/>
        <v>22.288172428943387</v>
      </c>
    </row>
    <row r="134" spans="1:12" x14ac:dyDescent="0.3">
      <c r="A134" t="s">
        <v>28</v>
      </c>
      <c r="B134" s="3" t="s">
        <v>18</v>
      </c>
      <c r="C134" s="31">
        <v>18.078600000000002</v>
      </c>
      <c r="D134" s="34">
        <v>132</v>
      </c>
      <c r="E134" s="23">
        <f t="shared" si="16"/>
        <v>17424</v>
      </c>
      <c r="F134" s="34">
        <f t="shared" ref="F134:F197" si="23">0.000176*E134+10.1564</f>
        <v>13.223023999999999</v>
      </c>
      <c r="G134" s="48">
        <f t="shared" si="17"/>
        <v>23.576618291776025</v>
      </c>
      <c r="H134" s="34">
        <f t="shared" si="18"/>
        <v>4.8555760000000028</v>
      </c>
      <c r="I134" s="48">
        <f t="shared" si="19"/>
        <v>-0.15494949999999941</v>
      </c>
      <c r="J134" s="52">
        <f t="shared" si="20"/>
        <v>-0.15978514309764305</v>
      </c>
      <c r="K134" s="47">
        <f t="shared" si="21"/>
        <v>13.063238856902355</v>
      </c>
      <c r="L134" s="52">
        <f t="shared" si="22"/>
        <v>25.153847395693727</v>
      </c>
    </row>
    <row r="135" spans="1:12" x14ac:dyDescent="0.3">
      <c r="A135" t="s">
        <v>29</v>
      </c>
      <c r="B135" s="3" t="s">
        <v>6</v>
      </c>
      <c r="C135" s="31">
        <v>15.58704</v>
      </c>
      <c r="D135" s="34">
        <v>133</v>
      </c>
      <c r="E135" s="23">
        <f t="shared" si="16"/>
        <v>17689</v>
      </c>
      <c r="F135" s="34">
        <f t="shared" si="23"/>
        <v>13.269663999999999</v>
      </c>
      <c r="G135" s="48">
        <f t="shared" si="17"/>
        <v>5.3702315253760053</v>
      </c>
      <c r="H135" s="34">
        <f t="shared" si="18"/>
        <v>2.3173760000000012</v>
      </c>
      <c r="I135" s="48">
        <f t="shared" si="19"/>
        <v>-0.65248879999999931</v>
      </c>
      <c r="J135" s="52">
        <f t="shared" si="20"/>
        <v>-0.65732444309764293</v>
      </c>
      <c r="K135" s="47">
        <f t="shared" si="21"/>
        <v>12.612339556902356</v>
      </c>
      <c r="L135" s="52">
        <f t="shared" si="22"/>
        <v>8.8488427261653211</v>
      </c>
    </row>
    <row r="136" spans="1:12" x14ac:dyDescent="0.3">
      <c r="A136" t="s">
        <v>29</v>
      </c>
      <c r="B136" s="3" t="s">
        <v>8</v>
      </c>
      <c r="C136" s="31">
        <v>16.682469999999999</v>
      </c>
      <c r="D136" s="34">
        <v>134</v>
      </c>
      <c r="E136" s="23">
        <f t="shared" si="16"/>
        <v>17956</v>
      </c>
      <c r="F136" s="34">
        <f t="shared" si="23"/>
        <v>13.316656</v>
      </c>
      <c r="G136" s="48">
        <f t="shared" si="17"/>
        <v>11.32870388259599</v>
      </c>
      <c r="H136" s="34">
        <f t="shared" si="18"/>
        <v>3.3658139999999985</v>
      </c>
      <c r="I136" s="48">
        <f t="shared" si="19"/>
        <v>-1.2868601599999996</v>
      </c>
      <c r="J136" s="52">
        <f t="shared" si="20"/>
        <v>-1.2916958030976433</v>
      </c>
      <c r="K136" s="47">
        <f t="shared" si="21"/>
        <v>12.024960196902356</v>
      </c>
      <c r="L136" s="52">
        <f t="shared" si="22"/>
        <v>21.692397565950643</v>
      </c>
    </row>
    <row r="137" spans="1:12" x14ac:dyDescent="0.3">
      <c r="A137" t="s">
        <v>29</v>
      </c>
      <c r="B137" s="3" t="s">
        <v>9</v>
      </c>
      <c r="C137" s="31">
        <v>18.733889999999999</v>
      </c>
      <c r="D137" s="34">
        <v>135</v>
      </c>
      <c r="E137" s="23">
        <f t="shared" si="16"/>
        <v>18225</v>
      </c>
      <c r="F137" s="34">
        <f t="shared" si="23"/>
        <v>13.363999999999999</v>
      </c>
      <c r="G137" s="48">
        <f t="shared" si="17"/>
        <v>28.835718612099999</v>
      </c>
      <c r="H137" s="34">
        <f t="shared" si="18"/>
        <v>5.3698899999999998</v>
      </c>
      <c r="I137" s="48">
        <f t="shared" si="19"/>
        <v>-0.20590815999999934</v>
      </c>
      <c r="J137" s="52">
        <f t="shared" si="20"/>
        <v>-0.21074380309764298</v>
      </c>
      <c r="K137" s="47">
        <f t="shared" si="21"/>
        <v>13.153256196902356</v>
      </c>
      <c r="L137" s="52">
        <f t="shared" si="22"/>
        <v>31.143473644276057</v>
      </c>
    </row>
    <row r="138" spans="1:12" x14ac:dyDescent="0.3">
      <c r="A138" t="s">
        <v>29</v>
      </c>
      <c r="B138" s="3" t="s">
        <v>10</v>
      </c>
      <c r="C138" s="31">
        <v>18.351579999999998</v>
      </c>
      <c r="D138" s="34">
        <v>136</v>
      </c>
      <c r="E138" s="23">
        <f t="shared" si="16"/>
        <v>18496</v>
      </c>
      <c r="F138" s="34">
        <f t="shared" si="23"/>
        <v>13.411695999999999</v>
      </c>
      <c r="G138" s="48">
        <f t="shared" si="17"/>
        <v>24.402453933455991</v>
      </c>
      <c r="H138" s="34">
        <f t="shared" si="18"/>
        <v>4.9398839999999993</v>
      </c>
      <c r="I138" s="48">
        <f t="shared" si="19"/>
        <v>-0.70563595999999928</v>
      </c>
      <c r="J138" s="52">
        <f t="shared" si="20"/>
        <v>-0.7104716030976429</v>
      </c>
      <c r="K138" s="47">
        <f t="shared" si="21"/>
        <v>12.701224396902356</v>
      </c>
      <c r="L138" s="52">
        <f t="shared" si="22"/>
        <v>31.926518441456921</v>
      </c>
    </row>
    <row r="139" spans="1:12" x14ac:dyDescent="0.3">
      <c r="A139" t="s">
        <v>29</v>
      </c>
      <c r="B139" s="3" t="s">
        <v>11</v>
      </c>
      <c r="C139" s="31">
        <v>19.152930000000001</v>
      </c>
      <c r="D139" s="34">
        <v>137</v>
      </c>
      <c r="E139" s="23">
        <f t="shared" si="16"/>
        <v>18769</v>
      </c>
      <c r="F139" s="34">
        <f t="shared" si="23"/>
        <v>13.459744000000001</v>
      </c>
      <c r="G139" s="48">
        <f t="shared" si="17"/>
        <v>32.412366830596007</v>
      </c>
      <c r="H139" s="34">
        <f t="shared" si="18"/>
        <v>5.6931860000000007</v>
      </c>
      <c r="I139" s="48">
        <f t="shared" si="19"/>
        <v>7.3928840000000301E-2</v>
      </c>
      <c r="J139" s="52">
        <f t="shared" si="20"/>
        <v>6.9093196902356671E-2</v>
      </c>
      <c r="K139" s="47">
        <f t="shared" si="21"/>
        <v>13.528837196902357</v>
      </c>
      <c r="L139" s="52">
        <f t="shared" si="22"/>
        <v>31.630419857854719</v>
      </c>
    </row>
    <row r="140" spans="1:12" x14ac:dyDescent="0.3">
      <c r="A140" t="s">
        <v>29</v>
      </c>
      <c r="B140" s="3" t="s">
        <v>12</v>
      </c>
      <c r="C140" s="31">
        <v>19.51793</v>
      </c>
      <c r="D140" s="34">
        <v>138</v>
      </c>
      <c r="E140" s="23">
        <f t="shared" si="16"/>
        <v>19044</v>
      </c>
      <c r="F140" s="34">
        <f t="shared" si="23"/>
        <v>13.508144</v>
      </c>
      <c r="G140" s="48">
        <f t="shared" si="17"/>
        <v>36.117527765795998</v>
      </c>
      <c r="H140" s="34">
        <f t="shared" si="18"/>
        <v>6.0097860000000001</v>
      </c>
      <c r="I140" s="48">
        <f t="shared" si="19"/>
        <v>-0.16692123999999914</v>
      </c>
      <c r="J140" s="52">
        <f t="shared" si="20"/>
        <v>-0.17175688309764278</v>
      </c>
      <c r="K140" s="47">
        <f t="shared" si="21"/>
        <v>13.336387116902356</v>
      </c>
      <c r="L140" s="52">
        <f t="shared" si="22"/>
        <v>38.211472415575123</v>
      </c>
    </row>
    <row r="141" spans="1:12" x14ac:dyDescent="0.3">
      <c r="A141" t="s">
        <v>29</v>
      </c>
      <c r="B141" s="3" t="s">
        <v>13</v>
      </c>
      <c r="C141" s="31">
        <v>21.05387</v>
      </c>
      <c r="D141" s="34">
        <v>139</v>
      </c>
      <c r="E141" s="23">
        <f t="shared" si="16"/>
        <v>19321</v>
      </c>
      <c r="F141" s="34">
        <f t="shared" si="23"/>
        <v>13.556896</v>
      </c>
      <c r="G141" s="48">
        <f t="shared" si="17"/>
        <v>56.204619156675996</v>
      </c>
      <c r="H141" s="34">
        <f t="shared" si="18"/>
        <v>7.4969739999999998</v>
      </c>
      <c r="I141" s="48">
        <f t="shared" si="19"/>
        <v>0.59006572000000079</v>
      </c>
      <c r="J141" s="52">
        <f t="shared" si="20"/>
        <v>0.58523007690235718</v>
      </c>
      <c r="K141" s="47">
        <f t="shared" si="21"/>
        <v>14.142126076902358</v>
      </c>
      <c r="L141" s="52">
        <f t="shared" si="22"/>
        <v>47.772204058477186</v>
      </c>
    </row>
    <row r="142" spans="1:12" x14ac:dyDescent="0.3">
      <c r="A142" t="s">
        <v>29</v>
      </c>
      <c r="B142" s="3" t="s">
        <v>14</v>
      </c>
      <c r="C142" s="31">
        <v>21.552199999999999</v>
      </c>
      <c r="D142" s="34">
        <v>140</v>
      </c>
      <c r="E142" s="23">
        <f t="shared" si="16"/>
        <v>19600</v>
      </c>
      <c r="F142" s="34">
        <f t="shared" si="23"/>
        <v>13.606</v>
      </c>
      <c r="G142" s="48">
        <f t="shared" si="17"/>
        <v>63.142094439999987</v>
      </c>
      <c r="H142" s="34">
        <f t="shared" si="18"/>
        <v>7.9461999999999993</v>
      </c>
      <c r="I142" s="48">
        <f t="shared" si="19"/>
        <v>0.43026768000000049</v>
      </c>
      <c r="J142" s="52">
        <f t="shared" si="20"/>
        <v>0.42543203690235687</v>
      </c>
      <c r="K142" s="47">
        <f t="shared" si="21"/>
        <v>14.031432036902357</v>
      </c>
      <c r="L142" s="52">
        <f t="shared" si="22"/>
        <v>56.561950754755856</v>
      </c>
    </row>
    <row r="143" spans="1:12" x14ac:dyDescent="0.3">
      <c r="A143" t="s">
        <v>29</v>
      </c>
      <c r="B143" s="3" t="s">
        <v>15</v>
      </c>
      <c r="C143" s="31">
        <v>20.68394</v>
      </c>
      <c r="D143" s="34">
        <v>141</v>
      </c>
      <c r="E143" s="23">
        <f t="shared" si="16"/>
        <v>19881</v>
      </c>
      <c r="F143" s="34">
        <f t="shared" si="23"/>
        <v>13.655455999999999</v>
      </c>
      <c r="G143" s="48">
        <f t="shared" si="17"/>
        <v>49.399587338256012</v>
      </c>
      <c r="H143" s="34">
        <f t="shared" si="18"/>
        <v>7.0284840000000006</v>
      </c>
      <c r="I143" s="48">
        <f t="shared" si="19"/>
        <v>0.33946204000000008</v>
      </c>
      <c r="J143" s="52">
        <f t="shared" si="20"/>
        <v>0.33462639690235646</v>
      </c>
      <c r="K143" s="47">
        <f t="shared" si="21"/>
        <v>13.990082396902356</v>
      </c>
      <c r="L143" s="52">
        <f t="shared" si="22"/>
        <v>44.807729610548137</v>
      </c>
    </row>
    <row r="144" spans="1:12" x14ac:dyDescent="0.3">
      <c r="A144" t="s">
        <v>29</v>
      </c>
      <c r="B144" s="3" t="s">
        <v>16</v>
      </c>
      <c r="C144" s="31">
        <v>21.02028</v>
      </c>
      <c r="D144" s="34">
        <v>142</v>
      </c>
      <c r="E144" s="23">
        <f t="shared" si="16"/>
        <v>20164</v>
      </c>
      <c r="F144" s="34">
        <f t="shared" si="23"/>
        <v>13.705264</v>
      </c>
      <c r="G144" s="48">
        <f t="shared" si="17"/>
        <v>53.509459080256001</v>
      </c>
      <c r="H144" s="34">
        <f t="shared" si="18"/>
        <v>7.315016</v>
      </c>
      <c r="I144" s="48">
        <f t="shared" si="19"/>
        <v>0.8874098333333339</v>
      </c>
      <c r="J144" s="52">
        <f t="shared" si="20"/>
        <v>0.88257419023569028</v>
      </c>
      <c r="K144" s="47">
        <f t="shared" si="21"/>
        <v>14.58783819023569</v>
      </c>
      <c r="L144" s="52">
        <f t="shared" si="22"/>
        <v>41.376307636003951</v>
      </c>
    </row>
    <row r="145" spans="1:12" x14ac:dyDescent="0.3">
      <c r="A145" t="s">
        <v>29</v>
      </c>
      <c r="B145" s="3" t="s">
        <v>17</v>
      </c>
      <c r="C145" s="31">
        <v>21.696750000000002</v>
      </c>
      <c r="D145" s="34">
        <v>143</v>
      </c>
      <c r="E145" s="23">
        <f t="shared" si="16"/>
        <v>20449</v>
      </c>
      <c r="F145" s="34">
        <f t="shared" si="23"/>
        <v>13.755424</v>
      </c>
      <c r="G145" s="48">
        <f t="shared" si="17"/>
        <v>63.064658638276029</v>
      </c>
      <c r="H145" s="34">
        <f t="shared" si="18"/>
        <v>7.9413260000000019</v>
      </c>
      <c r="I145" s="48">
        <f t="shared" si="19"/>
        <v>0.97747454166666692</v>
      </c>
      <c r="J145" s="52">
        <f t="shared" si="20"/>
        <v>0.9726388985690233</v>
      </c>
      <c r="K145" s="47">
        <f t="shared" si="21"/>
        <v>14.728062898569023</v>
      </c>
      <c r="L145" s="52">
        <f t="shared" si="22"/>
        <v>48.562599917650488</v>
      </c>
    </row>
    <row r="146" spans="1:12" x14ac:dyDescent="0.3">
      <c r="A146" t="s">
        <v>29</v>
      </c>
      <c r="B146" s="3" t="s">
        <v>18</v>
      </c>
      <c r="C146" s="31">
        <v>20.259640000000001</v>
      </c>
      <c r="D146" s="34">
        <v>144</v>
      </c>
      <c r="E146" s="23">
        <f t="shared" si="16"/>
        <v>20736</v>
      </c>
      <c r="F146" s="34">
        <f t="shared" si="23"/>
        <v>13.805935999999999</v>
      </c>
      <c r="G146" s="48">
        <f t="shared" si="17"/>
        <v>41.650295319616028</v>
      </c>
      <c r="H146" s="34">
        <f t="shared" si="18"/>
        <v>6.4537040000000019</v>
      </c>
      <c r="I146" s="48">
        <f t="shared" si="19"/>
        <v>-0.15494949999999941</v>
      </c>
      <c r="J146" s="52">
        <f t="shared" si="20"/>
        <v>-0.15978514309764305</v>
      </c>
      <c r="K146" s="47">
        <f t="shared" si="21"/>
        <v>13.646150856902356</v>
      </c>
      <c r="L146" s="52">
        <f t="shared" si="22"/>
        <v>43.738238645870425</v>
      </c>
    </row>
    <row r="147" spans="1:12" x14ac:dyDescent="0.3">
      <c r="A147" t="s">
        <v>30</v>
      </c>
      <c r="B147" s="3" t="s">
        <v>6</v>
      </c>
      <c r="C147" s="31">
        <v>19.855029999999999</v>
      </c>
      <c r="D147" s="34">
        <v>145</v>
      </c>
      <c r="E147" s="23">
        <f t="shared" si="16"/>
        <v>21025</v>
      </c>
      <c r="F147" s="34">
        <f t="shared" si="23"/>
        <v>13.8568</v>
      </c>
      <c r="G147" s="48">
        <f t="shared" si="17"/>
        <v>35.978763132899992</v>
      </c>
      <c r="H147" s="34">
        <f t="shared" si="18"/>
        <v>5.9982299999999995</v>
      </c>
      <c r="I147" s="48">
        <f t="shared" si="19"/>
        <v>-0.65248879999999931</v>
      </c>
      <c r="J147" s="52">
        <f t="shared" si="20"/>
        <v>-0.65732444309764293</v>
      </c>
      <c r="K147" s="47">
        <f t="shared" si="21"/>
        <v>13.199475556902357</v>
      </c>
      <c r="L147" s="52">
        <f t="shared" si="22"/>
        <v>44.29640494503677</v>
      </c>
    </row>
    <row r="148" spans="1:12" x14ac:dyDescent="0.3">
      <c r="A148" t="s">
        <v>30</v>
      </c>
      <c r="B148" s="3" t="s">
        <v>8</v>
      </c>
      <c r="C148" s="31">
        <v>19.204840000000001</v>
      </c>
      <c r="D148" s="34">
        <v>146</v>
      </c>
      <c r="E148" s="23">
        <f t="shared" si="16"/>
        <v>21316</v>
      </c>
      <c r="F148" s="34">
        <f t="shared" si="23"/>
        <v>13.908016</v>
      </c>
      <c r="G148" s="48">
        <f t="shared" si="17"/>
        <v>28.056344486976009</v>
      </c>
      <c r="H148" s="34">
        <f t="shared" si="18"/>
        <v>5.2968240000000009</v>
      </c>
      <c r="I148" s="48">
        <f t="shared" si="19"/>
        <v>-1.2868601599999996</v>
      </c>
      <c r="J148" s="52">
        <f t="shared" si="20"/>
        <v>-1.2916958030976433</v>
      </c>
      <c r="K148" s="47">
        <f t="shared" si="21"/>
        <v>12.616320196902358</v>
      </c>
      <c r="L148" s="52">
        <f t="shared" si="22"/>
        <v>43.408593195809807</v>
      </c>
    </row>
    <row r="149" spans="1:12" x14ac:dyDescent="0.3">
      <c r="A149" t="s">
        <v>30</v>
      </c>
      <c r="B149" s="3" t="s">
        <v>9</v>
      </c>
      <c r="C149" s="31">
        <v>21.904209999999999</v>
      </c>
      <c r="D149" s="34">
        <v>147</v>
      </c>
      <c r="E149" s="23">
        <f t="shared" si="16"/>
        <v>21609</v>
      </c>
      <c r="F149" s="34">
        <f t="shared" si="23"/>
        <v>13.959584</v>
      </c>
      <c r="G149" s="48">
        <f t="shared" si="17"/>
        <v>63.117082279875994</v>
      </c>
      <c r="H149" s="34">
        <f t="shared" si="18"/>
        <v>7.9446259999999995</v>
      </c>
      <c r="I149" s="48">
        <f t="shared" si="19"/>
        <v>-0.20590815999999934</v>
      </c>
      <c r="J149" s="52">
        <f t="shared" si="20"/>
        <v>-0.21074380309764298</v>
      </c>
      <c r="K149" s="47">
        <f t="shared" si="21"/>
        <v>13.748840196902357</v>
      </c>
      <c r="L149" s="52">
        <f t="shared" si="22"/>
        <v>66.510056625276874</v>
      </c>
    </row>
    <row r="150" spans="1:12" x14ac:dyDescent="0.3">
      <c r="A150" t="s">
        <v>30</v>
      </c>
      <c r="B150" s="3" t="s">
        <v>10</v>
      </c>
      <c r="C150" s="31">
        <v>19.441649999999999</v>
      </c>
      <c r="D150" s="34">
        <v>148</v>
      </c>
      <c r="E150" s="23">
        <f t="shared" si="16"/>
        <v>21904</v>
      </c>
      <c r="F150" s="34">
        <f t="shared" si="23"/>
        <v>14.011503999999999</v>
      </c>
      <c r="G150" s="48">
        <f t="shared" si="17"/>
        <v>29.486485581316007</v>
      </c>
      <c r="H150" s="34">
        <f t="shared" si="18"/>
        <v>5.4301460000000006</v>
      </c>
      <c r="I150" s="48">
        <f t="shared" si="19"/>
        <v>-0.70563595999999928</v>
      </c>
      <c r="J150" s="52">
        <f t="shared" si="20"/>
        <v>-0.7104716030976429</v>
      </c>
      <c r="K150" s="47">
        <f t="shared" si="21"/>
        <v>13.301032396902356</v>
      </c>
      <c r="L150" s="52">
        <f t="shared" si="22"/>
        <v>37.70718454747265</v>
      </c>
    </row>
    <row r="151" spans="1:12" x14ac:dyDescent="0.3">
      <c r="A151" t="s">
        <v>30</v>
      </c>
      <c r="B151" s="3" t="s">
        <v>11</v>
      </c>
      <c r="C151" s="31">
        <v>20.674769999999999</v>
      </c>
      <c r="D151" s="34">
        <v>149</v>
      </c>
      <c r="E151" s="23">
        <f t="shared" si="16"/>
        <v>22201</v>
      </c>
      <c r="F151" s="34">
        <f t="shared" si="23"/>
        <v>14.063775999999999</v>
      </c>
      <c r="G151" s="48">
        <f t="shared" si="17"/>
        <v>43.705241668035995</v>
      </c>
      <c r="H151" s="34">
        <f t="shared" si="18"/>
        <v>6.6109939999999998</v>
      </c>
      <c r="I151" s="48">
        <f t="shared" si="19"/>
        <v>7.3928840000000301E-2</v>
      </c>
      <c r="J151" s="52">
        <f t="shared" si="20"/>
        <v>6.9093196902356671E-2</v>
      </c>
      <c r="K151" s="47">
        <f t="shared" si="21"/>
        <v>14.132869196902355</v>
      </c>
      <c r="L151" s="52">
        <f t="shared" si="22"/>
        <v>42.796466117569594</v>
      </c>
    </row>
    <row r="152" spans="1:12" x14ac:dyDescent="0.3">
      <c r="A152" t="s">
        <v>30</v>
      </c>
      <c r="B152" s="3" t="s">
        <v>12</v>
      </c>
      <c r="C152" s="31">
        <v>19.847090000000001</v>
      </c>
      <c r="D152" s="34">
        <v>150</v>
      </c>
      <c r="E152" s="23">
        <f t="shared" si="16"/>
        <v>22500</v>
      </c>
      <c r="F152" s="34">
        <f t="shared" si="23"/>
        <v>14.116399999999999</v>
      </c>
      <c r="G152" s="48">
        <f t="shared" si="17"/>
        <v>32.84080787610003</v>
      </c>
      <c r="H152" s="34">
        <f t="shared" si="18"/>
        <v>5.7306900000000027</v>
      </c>
      <c r="I152" s="48">
        <f t="shared" si="19"/>
        <v>-0.16692123999999914</v>
      </c>
      <c r="J152" s="52">
        <f t="shared" si="20"/>
        <v>-0.17175688309764278</v>
      </c>
      <c r="K152" s="47">
        <f t="shared" si="21"/>
        <v>13.944643116902355</v>
      </c>
      <c r="L152" s="52">
        <f t="shared" si="22"/>
        <v>34.83887920778912</v>
      </c>
    </row>
    <row r="153" spans="1:12" x14ac:dyDescent="0.3">
      <c r="A153" t="s">
        <v>30</v>
      </c>
      <c r="B153" s="3" t="s">
        <v>13</v>
      </c>
      <c r="C153" s="31">
        <v>21.101140000000001</v>
      </c>
      <c r="D153" s="34">
        <v>151</v>
      </c>
      <c r="E153" s="23">
        <f t="shared" si="16"/>
        <v>22801</v>
      </c>
      <c r="F153" s="34">
        <f t="shared" si="23"/>
        <v>14.169376</v>
      </c>
      <c r="G153" s="48">
        <f t="shared" si="17"/>
        <v>48.049352151696013</v>
      </c>
      <c r="H153" s="34">
        <f t="shared" si="18"/>
        <v>6.9317640000000011</v>
      </c>
      <c r="I153" s="48">
        <f t="shared" si="19"/>
        <v>0.59006572000000079</v>
      </c>
      <c r="J153" s="52">
        <f t="shared" si="20"/>
        <v>0.58523007690235718</v>
      </c>
      <c r="K153" s="47">
        <f t="shared" si="21"/>
        <v>14.754606076902357</v>
      </c>
      <c r="L153" s="52">
        <f t="shared" si="22"/>
        <v>40.278492837029169</v>
      </c>
    </row>
    <row r="154" spans="1:12" x14ac:dyDescent="0.3">
      <c r="A154" t="s">
        <v>30</v>
      </c>
      <c r="B154" s="3" t="s">
        <v>14</v>
      </c>
      <c r="C154" s="31">
        <v>22.624140000000001</v>
      </c>
      <c r="D154" s="34">
        <v>152</v>
      </c>
      <c r="E154" s="23">
        <f t="shared" si="16"/>
        <v>23104</v>
      </c>
      <c r="F154" s="34">
        <f t="shared" si="23"/>
        <v>14.222704</v>
      </c>
      <c r="G154" s="48">
        <f t="shared" si="17"/>
        <v>70.584126862095999</v>
      </c>
      <c r="H154" s="34">
        <f t="shared" si="18"/>
        <v>8.4014360000000003</v>
      </c>
      <c r="I154" s="48">
        <f t="shared" si="19"/>
        <v>0.43026768000000049</v>
      </c>
      <c r="J154" s="52">
        <f t="shared" si="20"/>
        <v>0.42543203690235687</v>
      </c>
      <c r="K154" s="47">
        <f t="shared" si="21"/>
        <v>14.648136036902358</v>
      </c>
      <c r="L154" s="52">
        <f t="shared" si="22"/>
        <v>63.61663921934931</v>
      </c>
    </row>
    <row r="155" spans="1:12" x14ac:dyDescent="0.3">
      <c r="A155" t="s">
        <v>30</v>
      </c>
      <c r="B155" s="3" t="s">
        <v>15</v>
      </c>
      <c r="C155" s="31">
        <v>20.02495</v>
      </c>
      <c r="D155" s="34">
        <v>153</v>
      </c>
      <c r="E155" s="23">
        <f t="shared" si="16"/>
        <v>23409</v>
      </c>
      <c r="F155" s="34">
        <f t="shared" si="23"/>
        <v>14.276384</v>
      </c>
      <c r="G155" s="48">
        <f t="shared" si="17"/>
        <v>33.046011056356001</v>
      </c>
      <c r="H155" s="34">
        <f t="shared" si="18"/>
        <v>5.7485660000000003</v>
      </c>
      <c r="I155" s="48">
        <f t="shared" si="19"/>
        <v>0.33946204000000008</v>
      </c>
      <c r="J155" s="52">
        <f t="shared" si="20"/>
        <v>0.33462639690235646</v>
      </c>
      <c r="K155" s="47">
        <f t="shared" si="21"/>
        <v>14.611010396902357</v>
      </c>
      <c r="L155" s="52">
        <f t="shared" si="22"/>
        <v>29.310742025989075</v>
      </c>
    </row>
    <row r="156" spans="1:12" x14ac:dyDescent="0.3">
      <c r="A156" t="s">
        <v>30</v>
      </c>
      <c r="B156" s="3" t="s">
        <v>16</v>
      </c>
      <c r="C156" s="31">
        <v>22.819839999999999</v>
      </c>
      <c r="D156" s="34">
        <v>154</v>
      </c>
      <c r="E156" s="23">
        <f t="shared" si="16"/>
        <v>23716</v>
      </c>
      <c r="F156" s="34">
        <f t="shared" si="23"/>
        <v>14.330416</v>
      </c>
      <c r="G156" s="48">
        <f t="shared" si="17"/>
        <v>72.070319851775992</v>
      </c>
      <c r="H156" s="34">
        <f t="shared" si="18"/>
        <v>8.4894239999999996</v>
      </c>
      <c r="I156" s="48">
        <f t="shared" si="19"/>
        <v>0.8874098333333339</v>
      </c>
      <c r="J156" s="52">
        <f t="shared" si="20"/>
        <v>0.88257419023569028</v>
      </c>
      <c r="K156" s="47">
        <f t="shared" si="21"/>
        <v>15.21299019023569</v>
      </c>
      <c r="L156" s="52">
        <f t="shared" si="22"/>
        <v>57.864164028311308</v>
      </c>
    </row>
    <row r="157" spans="1:12" x14ac:dyDescent="0.3">
      <c r="A157" t="s">
        <v>30</v>
      </c>
      <c r="B157" s="3" t="s">
        <v>17</v>
      </c>
      <c r="C157" s="31">
        <v>23.640609999999999</v>
      </c>
      <c r="D157" s="34">
        <v>155</v>
      </c>
      <c r="E157" s="23">
        <f t="shared" si="16"/>
        <v>24025</v>
      </c>
      <c r="F157" s="34">
        <f t="shared" si="23"/>
        <v>14.384799999999998</v>
      </c>
      <c r="G157" s="48">
        <f t="shared" si="17"/>
        <v>85.670018756100006</v>
      </c>
      <c r="H157" s="34">
        <f t="shared" si="18"/>
        <v>9.2558100000000003</v>
      </c>
      <c r="I157" s="48">
        <f t="shared" si="19"/>
        <v>0.97747454166666692</v>
      </c>
      <c r="J157" s="52">
        <f t="shared" si="20"/>
        <v>0.9726388985690233</v>
      </c>
      <c r="K157" s="47">
        <f t="shared" si="21"/>
        <v>15.357438898569022</v>
      </c>
      <c r="L157" s="52">
        <f t="shared" si="22"/>
        <v>68.610923495581261</v>
      </c>
    </row>
    <row r="158" spans="1:12" x14ac:dyDescent="0.3">
      <c r="A158" t="s">
        <v>30</v>
      </c>
      <c r="B158" s="3" t="s">
        <v>18</v>
      </c>
      <c r="C158" s="31">
        <v>19.239280000000001</v>
      </c>
      <c r="D158" s="34">
        <v>156</v>
      </c>
      <c r="E158" s="23">
        <f t="shared" si="16"/>
        <v>24336</v>
      </c>
      <c r="F158" s="34">
        <f t="shared" si="23"/>
        <v>14.439536</v>
      </c>
      <c r="G158" s="48">
        <f t="shared" si="17"/>
        <v>23.037542465536003</v>
      </c>
      <c r="H158" s="34">
        <f t="shared" si="18"/>
        <v>4.7997440000000005</v>
      </c>
      <c r="I158" s="48">
        <f t="shared" si="19"/>
        <v>-0.15494949999999941</v>
      </c>
      <c r="J158" s="52">
        <f t="shared" si="20"/>
        <v>-0.15978514309764305</v>
      </c>
      <c r="K158" s="47">
        <f t="shared" si="21"/>
        <v>14.279750856902357</v>
      </c>
      <c r="L158" s="52">
        <f t="shared" si="22"/>
        <v>24.59692932123485</v>
      </c>
    </row>
    <row r="159" spans="1:12" x14ac:dyDescent="0.3">
      <c r="A159" t="s">
        <v>31</v>
      </c>
      <c r="B159" s="3" t="s">
        <v>6</v>
      </c>
      <c r="C159" s="31">
        <v>19.840730000000001</v>
      </c>
      <c r="D159" s="34">
        <v>157</v>
      </c>
      <c r="E159" s="23">
        <f t="shared" si="16"/>
        <v>24649</v>
      </c>
      <c r="F159" s="34">
        <f t="shared" si="23"/>
        <v>14.494624</v>
      </c>
      <c r="G159" s="48">
        <f t="shared" si="17"/>
        <v>28.580849363236009</v>
      </c>
      <c r="H159" s="34">
        <f t="shared" si="18"/>
        <v>5.3461060000000007</v>
      </c>
      <c r="I159" s="48">
        <f t="shared" si="19"/>
        <v>-0.65248879999999931</v>
      </c>
      <c r="J159" s="52">
        <f t="shared" si="20"/>
        <v>-0.65732444309764293</v>
      </c>
      <c r="K159" s="47">
        <f t="shared" si="21"/>
        <v>13.837299556902357</v>
      </c>
      <c r="L159" s="52">
        <f t="shared" si="22"/>
        <v>36.04117708511157</v>
      </c>
    </row>
    <row r="160" spans="1:12" x14ac:dyDescent="0.3">
      <c r="A160" t="s">
        <v>31</v>
      </c>
      <c r="B160" s="3" t="s">
        <v>8</v>
      </c>
      <c r="C160" s="31">
        <v>18.452259999999999</v>
      </c>
      <c r="D160" s="34">
        <v>158</v>
      </c>
      <c r="E160" s="23">
        <f t="shared" si="16"/>
        <v>24964</v>
      </c>
      <c r="F160" s="34">
        <f t="shared" si="23"/>
        <v>14.550063999999999</v>
      </c>
      <c r="G160" s="48">
        <f t="shared" si="17"/>
        <v>15.227133622416</v>
      </c>
      <c r="H160" s="34">
        <f t="shared" si="18"/>
        <v>3.902196</v>
      </c>
      <c r="I160" s="48">
        <f t="shared" si="19"/>
        <v>-1.2868601599999996</v>
      </c>
      <c r="J160" s="52">
        <f t="shared" si="20"/>
        <v>-1.2916958030976433</v>
      </c>
      <c r="K160" s="47">
        <f t="shared" si="21"/>
        <v>13.258368196902357</v>
      </c>
      <c r="L160" s="52">
        <f t="shared" si="22"/>
        <v>26.976512062284879</v>
      </c>
    </row>
    <row r="161" spans="1:12" x14ac:dyDescent="0.3">
      <c r="A161" t="s">
        <v>31</v>
      </c>
      <c r="B161" s="3" t="s">
        <v>9</v>
      </c>
      <c r="C161" s="31">
        <v>18.646329999999999</v>
      </c>
      <c r="D161" s="34">
        <v>159</v>
      </c>
      <c r="E161" s="23">
        <f t="shared" si="16"/>
        <v>25281</v>
      </c>
      <c r="F161" s="34">
        <f t="shared" si="23"/>
        <v>14.605855999999999</v>
      </c>
      <c r="G161" s="48">
        <f t="shared" si="17"/>
        <v>16.325430144675998</v>
      </c>
      <c r="H161" s="34">
        <f t="shared" si="18"/>
        <v>4.0404739999999997</v>
      </c>
      <c r="I161" s="48">
        <f t="shared" si="19"/>
        <v>-0.20590815999999934</v>
      </c>
      <c r="J161" s="52">
        <f t="shared" si="20"/>
        <v>-0.21074380309764298</v>
      </c>
      <c r="K161" s="47">
        <f t="shared" si="21"/>
        <v>14.395112196902357</v>
      </c>
      <c r="L161" s="52">
        <f t="shared" si="22"/>
        <v>18.072852809374343</v>
      </c>
    </row>
    <row r="162" spans="1:12" x14ac:dyDescent="0.3">
      <c r="A162" t="s">
        <v>31</v>
      </c>
      <c r="B162" s="3" t="s">
        <v>10</v>
      </c>
      <c r="C162" s="31">
        <v>19.28163</v>
      </c>
      <c r="D162" s="34">
        <v>160</v>
      </c>
      <c r="E162" s="23">
        <f t="shared" si="16"/>
        <v>25600</v>
      </c>
      <c r="F162" s="34">
        <f t="shared" si="23"/>
        <v>14.661999999999999</v>
      </c>
      <c r="G162" s="48">
        <f t="shared" si="17"/>
        <v>21.340981336900008</v>
      </c>
      <c r="H162" s="34">
        <f t="shared" si="18"/>
        <v>4.6196300000000008</v>
      </c>
      <c r="I162" s="48">
        <f t="shared" si="19"/>
        <v>-0.70563595999999928</v>
      </c>
      <c r="J162" s="52">
        <f t="shared" si="20"/>
        <v>-0.7104716030976429</v>
      </c>
      <c r="K162" s="47">
        <f t="shared" si="21"/>
        <v>13.951528396902356</v>
      </c>
      <c r="L162" s="52">
        <f t="shared" si="22"/>
        <v>28.409983099344071</v>
      </c>
    </row>
    <row r="163" spans="1:12" x14ac:dyDescent="0.3">
      <c r="A163" t="s">
        <v>31</v>
      </c>
      <c r="B163" s="3" t="s">
        <v>11</v>
      </c>
      <c r="C163" s="31">
        <v>19.80031</v>
      </c>
      <c r="D163" s="34">
        <v>161</v>
      </c>
      <c r="E163" s="23">
        <f t="shared" si="16"/>
        <v>25921</v>
      </c>
      <c r="F163" s="34">
        <f t="shared" si="23"/>
        <v>14.718495999999998</v>
      </c>
      <c r="G163" s="48">
        <f t="shared" si="17"/>
        <v>25.824833530596013</v>
      </c>
      <c r="H163" s="34">
        <f t="shared" si="18"/>
        <v>5.0818140000000014</v>
      </c>
      <c r="I163" s="48">
        <f t="shared" si="19"/>
        <v>7.3928840000000301E-2</v>
      </c>
      <c r="J163" s="52">
        <f t="shared" si="20"/>
        <v>6.9093196902356671E-2</v>
      </c>
      <c r="K163" s="47">
        <f t="shared" si="21"/>
        <v>14.787589196902355</v>
      </c>
      <c r="L163" s="52">
        <f t="shared" si="22"/>
        <v>25.127369849807899</v>
      </c>
    </row>
    <row r="164" spans="1:12" x14ac:dyDescent="0.3">
      <c r="A164" t="s">
        <v>31</v>
      </c>
      <c r="B164" s="3" t="s">
        <v>12</v>
      </c>
      <c r="C164" s="31">
        <v>17.367830000000001</v>
      </c>
      <c r="D164" s="34">
        <v>162</v>
      </c>
      <c r="E164" s="23">
        <f t="shared" si="16"/>
        <v>26244</v>
      </c>
      <c r="F164" s="34">
        <f t="shared" si="23"/>
        <v>14.775344</v>
      </c>
      <c r="G164" s="48">
        <f t="shared" si="17"/>
        <v>6.7209836601960049</v>
      </c>
      <c r="H164" s="34">
        <f t="shared" si="18"/>
        <v>2.592486000000001</v>
      </c>
      <c r="I164" s="48">
        <f t="shared" si="19"/>
        <v>-0.16692123999999914</v>
      </c>
      <c r="J164" s="52">
        <f t="shared" si="20"/>
        <v>-0.17175688309764278</v>
      </c>
      <c r="K164" s="47">
        <f t="shared" si="21"/>
        <v>14.603587116902357</v>
      </c>
      <c r="L164" s="52">
        <f t="shared" si="22"/>
        <v>7.6410387167559763</v>
      </c>
    </row>
    <row r="165" spans="1:12" x14ac:dyDescent="0.3">
      <c r="A165" t="s">
        <v>31</v>
      </c>
      <c r="B165" s="3" t="s">
        <v>13</v>
      </c>
      <c r="C165" s="31">
        <v>20.09507</v>
      </c>
      <c r="D165" s="34">
        <v>163</v>
      </c>
      <c r="E165" s="23">
        <f t="shared" si="16"/>
        <v>26569</v>
      </c>
      <c r="F165" s="34">
        <f t="shared" si="23"/>
        <v>14.832543999999999</v>
      </c>
      <c r="G165" s="48">
        <f t="shared" si="17"/>
        <v>27.694179900676012</v>
      </c>
      <c r="H165" s="34">
        <f t="shared" si="18"/>
        <v>5.2625260000000011</v>
      </c>
      <c r="I165" s="48">
        <f t="shared" si="19"/>
        <v>0.59006572000000079</v>
      </c>
      <c r="J165" s="52">
        <f t="shared" si="20"/>
        <v>0.58523007690235718</v>
      </c>
      <c r="K165" s="47">
        <f t="shared" si="21"/>
        <v>15.417774076902356</v>
      </c>
      <c r="L165" s="52">
        <f t="shared" si="22"/>
        <v>21.87709715222584</v>
      </c>
    </row>
    <row r="166" spans="1:12" x14ac:dyDescent="0.3">
      <c r="A166" t="s">
        <v>31</v>
      </c>
      <c r="B166" s="3" t="s">
        <v>14</v>
      </c>
      <c r="C166" s="31">
        <v>19.591349999999998</v>
      </c>
      <c r="D166" s="34">
        <v>164</v>
      </c>
      <c r="E166" s="23">
        <f t="shared" si="16"/>
        <v>26896</v>
      </c>
      <c r="F166" s="34">
        <f t="shared" si="23"/>
        <v>14.890096</v>
      </c>
      <c r="G166" s="48">
        <f t="shared" si="17"/>
        <v>22.101789172515989</v>
      </c>
      <c r="H166" s="34">
        <f t="shared" si="18"/>
        <v>4.7012539999999987</v>
      </c>
      <c r="I166" s="48">
        <f t="shared" si="19"/>
        <v>0.43026768000000049</v>
      </c>
      <c r="J166" s="52">
        <f t="shared" si="20"/>
        <v>0.42543203690235687</v>
      </c>
      <c r="K166" s="47">
        <f t="shared" si="21"/>
        <v>15.315528036902357</v>
      </c>
      <c r="L166" s="52">
        <f t="shared" si="22"/>
        <v>18.282653460108168</v>
      </c>
    </row>
    <row r="167" spans="1:12" x14ac:dyDescent="0.3">
      <c r="A167" t="s">
        <v>31</v>
      </c>
      <c r="B167" s="3" t="s">
        <v>15</v>
      </c>
      <c r="C167" s="31">
        <v>19.716719999999999</v>
      </c>
      <c r="D167" s="34">
        <v>165</v>
      </c>
      <c r="E167" s="23">
        <f t="shared" si="16"/>
        <v>27225</v>
      </c>
      <c r="F167" s="34">
        <f t="shared" si="23"/>
        <v>14.948</v>
      </c>
      <c r="G167" s="48">
        <f t="shared" si="17"/>
        <v>22.740690438399984</v>
      </c>
      <c r="H167" s="34">
        <f t="shared" si="18"/>
        <v>4.7687199999999983</v>
      </c>
      <c r="I167" s="48">
        <f t="shared" si="19"/>
        <v>0.33946204000000008</v>
      </c>
      <c r="J167" s="52">
        <f t="shared" si="20"/>
        <v>0.33462639690235646</v>
      </c>
      <c r="K167" s="47">
        <f t="shared" si="21"/>
        <v>15.282626396902357</v>
      </c>
      <c r="L167" s="52">
        <f t="shared" si="22"/>
        <v>19.661186081031428</v>
      </c>
    </row>
    <row r="168" spans="1:12" x14ac:dyDescent="0.3">
      <c r="A168" t="s">
        <v>31</v>
      </c>
      <c r="B168" s="3" t="s">
        <v>16</v>
      </c>
      <c r="C168" s="31">
        <v>21.020900000000001</v>
      </c>
      <c r="D168" s="34">
        <v>166</v>
      </c>
      <c r="E168" s="23">
        <f t="shared" si="16"/>
        <v>27556</v>
      </c>
      <c r="F168" s="34">
        <f t="shared" si="23"/>
        <v>15.006256</v>
      </c>
      <c r="G168" s="48">
        <f t="shared" si="17"/>
        <v>36.175942446736009</v>
      </c>
      <c r="H168" s="34">
        <f t="shared" si="18"/>
        <v>6.0146440000000005</v>
      </c>
      <c r="I168" s="48">
        <f t="shared" si="19"/>
        <v>0.8874098333333339</v>
      </c>
      <c r="J168" s="52">
        <f t="shared" si="20"/>
        <v>0.88257419023569028</v>
      </c>
      <c r="K168" s="47">
        <f t="shared" si="21"/>
        <v>15.888830190235691</v>
      </c>
      <c r="L168" s="52">
        <f t="shared" si="22"/>
        <v>26.338140532294283</v>
      </c>
    </row>
    <row r="169" spans="1:12" x14ac:dyDescent="0.3">
      <c r="A169" t="s">
        <v>31</v>
      </c>
      <c r="B169" s="3" t="s">
        <v>17</v>
      </c>
      <c r="C169" s="31">
        <v>20.310230000000001</v>
      </c>
      <c r="D169" s="34">
        <v>167</v>
      </c>
      <c r="E169" s="23">
        <f t="shared" si="16"/>
        <v>27889</v>
      </c>
      <c r="F169" s="34">
        <f t="shared" si="23"/>
        <v>15.064864</v>
      </c>
      <c r="G169" s="48">
        <f t="shared" si="17"/>
        <v>27.513864473956005</v>
      </c>
      <c r="H169" s="34">
        <f t="shared" si="18"/>
        <v>5.2453660000000006</v>
      </c>
      <c r="I169" s="48">
        <f t="shared" si="19"/>
        <v>0.97747454166666692</v>
      </c>
      <c r="J169" s="52">
        <f t="shared" si="20"/>
        <v>0.9726388985690233</v>
      </c>
      <c r="K169" s="47">
        <f t="shared" si="21"/>
        <v>16.037502898569024</v>
      </c>
      <c r="L169" s="52">
        <f t="shared" si="22"/>
        <v>18.25619688330276</v>
      </c>
    </row>
    <row r="170" spans="1:12" x14ac:dyDescent="0.3">
      <c r="A170" t="s">
        <v>31</v>
      </c>
      <c r="B170" s="3" t="s">
        <v>18</v>
      </c>
      <c r="C170" s="31">
        <v>18.36749</v>
      </c>
      <c r="D170" s="34">
        <v>168</v>
      </c>
      <c r="E170" s="23">
        <f t="shared" si="16"/>
        <v>28224</v>
      </c>
      <c r="F170" s="34">
        <f t="shared" si="23"/>
        <v>15.123823999999999</v>
      </c>
      <c r="G170" s="48">
        <f t="shared" si="17"/>
        <v>10.521369119556006</v>
      </c>
      <c r="H170" s="34">
        <f t="shared" si="18"/>
        <v>3.243666000000001</v>
      </c>
      <c r="I170" s="48">
        <f t="shared" si="19"/>
        <v>-0.15494949999999941</v>
      </c>
      <c r="J170" s="52">
        <f t="shared" si="20"/>
        <v>-0.15978514309764305</v>
      </c>
      <c r="K170" s="47">
        <f t="shared" si="21"/>
        <v>14.964038856902356</v>
      </c>
      <c r="L170" s="52">
        <f t="shared" si="22"/>
        <v>11.583479683452662</v>
      </c>
    </row>
    <row r="171" spans="1:12" x14ac:dyDescent="0.3">
      <c r="A171" t="s">
        <v>32</v>
      </c>
      <c r="B171" s="3" t="s">
        <v>6</v>
      </c>
      <c r="C171" s="31">
        <v>19.271059999999999</v>
      </c>
      <c r="D171" s="34">
        <v>169</v>
      </c>
      <c r="E171" s="23">
        <f t="shared" si="16"/>
        <v>28561</v>
      </c>
      <c r="F171" s="34">
        <f t="shared" si="23"/>
        <v>15.183135999999999</v>
      </c>
      <c r="G171" s="48">
        <f t="shared" si="17"/>
        <v>16.711122629775993</v>
      </c>
      <c r="H171" s="34">
        <f t="shared" si="18"/>
        <v>4.0879239999999992</v>
      </c>
      <c r="I171" s="48">
        <f t="shared" si="19"/>
        <v>-0.65248879999999931</v>
      </c>
      <c r="J171" s="52">
        <f t="shared" si="20"/>
        <v>-0.65732444309764293</v>
      </c>
      <c r="K171" s="47">
        <f t="shared" si="21"/>
        <v>14.525811556902356</v>
      </c>
      <c r="L171" s="52">
        <f t="shared" si="22"/>
        <v>22.517382786720599</v>
      </c>
    </row>
    <row r="172" spans="1:12" x14ac:dyDescent="0.3">
      <c r="A172" t="s">
        <v>32</v>
      </c>
      <c r="B172" s="3" t="s">
        <v>8</v>
      </c>
      <c r="C172" s="31">
        <v>18.066500000000001</v>
      </c>
      <c r="D172" s="34">
        <v>170</v>
      </c>
      <c r="E172" s="23">
        <f t="shared" si="16"/>
        <v>28900</v>
      </c>
      <c r="F172" s="34">
        <f t="shared" si="23"/>
        <v>15.242799999999999</v>
      </c>
      <c r="G172" s="48">
        <f t="shared" si="17"/>
        <v>7.9732816900000127</v>
      </c>
      <c r="H172" s="34">
        <f t="shared" si="18"/>
        <v>2.8237000000000023</v>
      </c>
      <c r="I172" s="48">
        <f t="shared" si="19"/>
        <v>-1.2868601599999996</v>
      </c>
      <c r="J172" s="52">
        <f t="shared" si="20"/>
        <v>-1.2916958030976433</v>
      </c>
      <c r="K172" s="47">
        <f t="shared" si="21"/>
        <v>13.951104196902357</v>
      </c>
      <c r="L172" s="52">
        <f t="shared" si="22"/>
        <v>16.936482616153707</v>
      </c>
    </row>
    <row r="173" spans="1:12" x14ac:dyDescent="0.3">
      <c r="A173" t="s">
        <v>32</v>
      </c>
      <c r="B173" s="3" t="s">
        <v>9</v>
      </c>
      <c r="C173" s="31">
        <v>17.844470000000001</v>
      </c>
      <c r="D173" s="34">
        <v>171</v>
      </c>
      <c r="E173" s="23">
        <f t="shared" si="16"/>
        <v>29241</v>
      </c>
      <c r="F173" s="34">
        <f t="shared" si="23"/>
        <v>15.302816</v>
      </c>
      <c r="G173" s="48">
        <f t="shared" si="17"/>
        <v>6.4600050557160058</v>
      </c>
      <c r="H173" s="34">
        <f t="shared" si="18"/>
        <v>2.5416540000000012</v>
      </c>
      <c r="I173" s="48">
        <f t="shared" si="19"/>
        <v>-0.20590815999999934</v>
      </c>
      <c r="J173" s="52">
        <f t="shared" si="20"/>
        <v>-0.21074380309764298</v>
      </c>
      <c r="K173" s="47">
        <f t="shared" si="21"/>
        <v>15.092072196902357</v>
      </c>
      <c r="L173" s="52">
        <f t="shared" si="22"/>
        <v>7.5756936664967354</v>
      </c>
    </row>
    <row r="174" spans="1:12" x14ac:dyDescent="0.3">
      <c r="A174" t="s">
        <v>32</v>
      </c>
      <c r="B174" s="3" t="s">
        <v>10</v>
      </c>
      <c r="C174" s="31">
        <v>18.83653</v>
      </c>
      <c r="D174" s="34">
        <v>172</v>
      </c>
      <c r="E174" s="23">
        <f t="shared" si="16"/>
        <v>29584</v>
      </c>
      <c r="F174" s="34">
        <f t="shared" si="23"/>
        <v>15.363184</v>
      </c>
      <c r="G174" s="48">
        <f t="shared" si="17"/>
        <v>12.064132435715996</v>
      </c>
      <c r="H174" s="34">
        <f t="shared" si="18"/>
        <v>3.4733459999999994</v>
      </c>
      <c r="I174" s="48">
        <f t="shared" si="19"/>
        <v>-0.70563595999999928</v>
      </c>
      <c r="J174" s="52">
        <f t="shared" si="20"/>
        <v>-0.7104716030976429</v>
      </c>
      <c r="K174" s="47">
        <f t="shared" si="21"/>
        <v>14.652712396902357</v>
      </c>
      <c r="L174" s="52">
        <f t="shared" si="22"/>
        <v>17.504329735989703</v>
      </c>
    </row>
    <row r="175" spans="1:12" x14ac:dyDescent="0.3">
      <c r="A175" t="s">
        <v>32</v>
      </c>
      <c r="B175" s="3" t="s">
        <v>11</v>
      </c>
      <c r="C175" s="31">
        <v>19.60924</v>
      </c>
      <c r="D175" s="34">
        <v>173</v>
      </c>
      <c r="E175" s="23">
        <f t="shared" si="16"/>
        <v>29929</v>
      </c>
      <c r="F175" s="34">
        <f t="shared" si="23"/>
        <v>15.423904</v>
      </c>
      <c r="G175" s="48">
        <f t="shared" si="17"/>
        <v>17.517037432895997</v>
      </c>
      <c r="H175" s="34">
        <f t="shared" si="18"/>
        <v>4.1853359999999995</v>
      </c>
      <c r="I175" s="48">
        <f t="shared" si="19"/>
        <v>7.3928840000000301E-2</v>
      </c>
      <c r="J175" s="52">
        <f t="shared" si="20"/>
        <v>6.9093196902356671E-2</v>
      </c>
      <c r="K175" s="47">
        <f t="shared" si="21"/>
        <v>15.492997196902357</v>
      </c>
      <c r="L175" s="52">
        <f t="shared" si="22"/>
        <v>16.943454814053144</v>
      </c>
    </row>
    <row r="176" spans="1:12" x14ac:dyDescent="0.3">
      <c r="A176" t="s">
        <v>32</v>
      </c>
      <c r="B176" s="3" t="s">
        <v>12</v>
      </c>
      <c r="C176" s="31">
        <v>19.02272</v>
      </c>
      <c r="D176" s="34">
        <v>174</v>
      </c>
      <c r="E176" s="23">
        <f t="shared" si="16"/>
        <v>30276</v>
      </c>
      <c r="F176" s="34">
        <f t="shared" si="23"/>
        <v>15.484976</v>
      </c>
      <c r="G176" s="48">
        <f t="shared" si="17"/>
        <v>12.515632609536</v>
      </c>
      <c r="H176" s="34">
        <f t="shared" si="18"/>
        <v>3.537744</v>
      </c>
      <c r="I176" s="48">
        <f t="shared" si="19"/>
        <v>-0.16692123999999914</v>
      </c>
      <c r="J176" s="52">
        <f t="shared" si="20"/>
        <v>-0.17175688309764278</v>
      </c>
      <c r="K176" s="47">
        <f t="shared" si="21"/>
        <v>15.313219116902356</v>
      </c>
      <c r="L176" s="52">
        <f t="shared" si="22"/>
        <v>13.760396801702194</v>
      </c>
    </row>
    <row r="177" spans="1:12" x14ac:dyDescent="0.3">
      <c r="A177" t="s">
        <v>32</v>
      </c>
      <c r="B177" s="3" t="s">
        <v>13</v>
      </c>
      <c r="C177" s="31">
        <v>20.504370000000002</v>
      </c>
      <c r="D177" s="34">
        <v>175</v>
      </c>
      <c r="E177" s="23">
        <f t="shared" si="16"/>
        <v>30625</v>
      </c>
      <c r="F177" s="34">
        <f t="shared" si="23"/>
        <v>15.546399999999998</v>
      </c>
      <c r="G177" s="48">
        <f t="shared" si="17"/>
        <v>24.58146652090003</v>
      </c>
      <c r="H177" s="34">
        <f t="shared" si="18"/>
        <v>4.9579700000000031</v>
      </c>
      <c r="I177" s="48">
        <f t="shared" si="19"/>
        <v>0.59006572000000079</v>
      </c>
      <c r="J177" s="52">
        <f t="shared" si="20"/>
        <v>0.58523007690235718</v>
      </c>
      <c r="K177" s="47">
        <f t="shared" si="21"/>
        <v>16.131630076902354</v>
      </c>
      <c r="L177" s="52">
        <f t="shared" si="22"/>
        <v>19.120854435052021</v>
      </c>
    </row>
    <row r="178" spans="1:12" x14ac:dyDescent="0.3">
      <c r="A178" t="s">
        <v>32</v>
      </c>
      <c r="B178" s="3" t="s">
        <v>14</v>
      </c>
      <c r="C178" s="31">
        <v>18.780619999999999</v>
      </c>
      <c r="D178" s="34">
        <v>176</v>
      </c>
      <c r="E178" s="23">
        <f t="shared" si="16"/>
        <v>30976</v>
      </c>
      <c r="F178" s="34">
        <f t="shared" si="23"/>
        <v>15.608176</v>
      </c>
      <c r="G178" s="48">
        <f t="shared" si="17"/>
        <v>10.064400933135992</v>
      </c>
      <c r="H178" s="34">
        <f t="shared" si="18"/>
        <v>3.1724439999999987</v>
      </c>
      <c r="I178" s="48">
        <f t="shared" si="19"/>
        <v>0.43026768000000049</v>
      </c>
      <c r="J178" s="52">
        <f t="shared" si="20"/>
        <v>0.42543203690235687</v>
      </c>
      <c r="K178" s="47">
        <f t="shared" si="21"/>
        <v>16.033608036902358</v>
      </c>
      <c r="L178" s="52">
        <f t="shared" si="22"/>
        <v>7.5460747254015565</v>
      </c>
    </row>
    <row r="179" spans="1:12" x14ac:dyDescent="0.3">
      <c r="A179" t="s">
        <v>32</v>
      </c>
      <c r="B179" s="3" t="s">
        <v>15</v>
      </c>
      <c r="C179" s="31">
        <v>20.513739999999999</v>
      </c>
      <c r="D179" s="34">
        <v>177</v>
      </c>
      <c r="E179" s="23">
        <f t="shared" si="16"/>
        <v>31329</v>
      </c>
      <c r="F179" s="34">
        <f t="shared" si="23"/>
        <v>15.670304</v>
      </c>
      <c r="G179" s="48">
        <f t="shared" si="17"/>
        <v>23.458872286095989</v>
      </c>
      <c r="H179" s="34">
        <f t="shared" si="18"/>
        <v>4.8434359999999987</v>
      </c>
      <c r="I179" s="48">
        <f t="shared" si="19"/>
        <v>0.33946204000000008</v>
      </c>
      <c r="J179" s="52">
        <f t="shared" si="20"/>
        <v>0.33462639690235646</v>
      </c>
      <c r="K179" s="47">
        <f t="shared" si="21"/>
        <v>16.004930396902356</v>
      </c>
      <c r="L179" s="52">
        <f t="shared" si="22"/>
        <v>20.32936403698552</v>
      </c>
    </row>
    <row r="180" spans="1:12" x14ac:dyDescent="0.3">
      <c r="A180" t="s">
        <v>32</v>
      </c>
      <c r="B180" s="3" t="s">
        <v>16</v>
      </c>
      <c r="C180" s="31">
        <v>19.634429999999998</v>
      </c>
      <c r="D180" s="34">
        <v>178</v>
      </c>
      <c r="E180" s="23">
        <f t="shared" si="16"/>
        <v>31684</v>
      </c>
      <c r="F180" s="34">
        <f t="shared" si="23"/>
        <v>15.732783999999999</v>
      </c>
      <c r="G180" s="48">
        <f t="shared" si="17"/>
        <v>15.222841509315996</v>
      </c>
      <c r="H180" s="34">
        <f t="shared" si="18"/>
        <v>3.9016459999999995</v>
      </c>
      <c r="I180" s="48">
        <f t="shared" si="19"/>
        <v>0.8874098333333339</v>
      </c>
      <c r="J180" s="52">
        <f t="shared" si="20"/>
        <v>0.88257419023569028</v>
      </c>
      <c r="K180" s="47">
        <f t="shared" si="21"/>
        <v>16.615358190235689</v>
      </c>
      <c r="L180" s="52">
        <f t="shared" si="22"/>
        <v>9.1147945925135421</v>
      </c>
    </row>
    <row r="181" spans="1:12" x14ac:dyDescent="0.3">
      <c r="A181" t="s">
        <v>32</v>
      </c>
      <c r="B181" s="3" t="s">
        <v>17</v>
      </c>
      <c r="C181" s="31">
        <v>18.579560000000001</v>
      </c>
      <c r="D181" s="34">
        <v>179</v>
      </c>
      <c r="E181" s="23">
        <f t="shared" si="16"/>
        <v>32041</v>
      </c>
      <c r="F181" s="34">
        <f t="shared" si="23"/>
        <v>15.795615999999999</v>
      </c>
      <c r="G181" s="48">
        <f t="shared" si="17"/>
        <v>7.7503441951360097</v>
      </c>
      <c r="H181" s="34">
        <f t="shared" si="18"/>
        <v>2.7839440000000018</v>
      </c>
      <c r="I181" s="48">
        <f t="shared" si="19"/>
        <v>0.97747454166666692</v>
      </c>
      <c r="J181" s="52">
        <f t="shared" si="20"/>
        <v>0.9726388985690233</v>
      </c>
      <c r="K181" s="47">
        <f t="shared" si="21"/>
        <v>16.768254898569023</v>
      </c>
      <c r="L181" s="52">
        <f t="shared" si="22"/>
        <v>3.2808261704698864</v>
      </c>
    </row>
    <row r="182" spans="1:12" x14ac:dyDescent="0.3">
      <c r="A182" t="s">
        <v>32</v>
      </c>
      <c r="B182" s="3" t="s">
        <v>18</v>
      </c>
      <c r="C182" s="31">
        <v>17.398869999999999</v>
      </c>
      <c r="D182" s="34">
        <v>180</v>
      </c>
      <c r="E182" s="23">
        <f t="shared" si="16"/>
        <v>32400</v>
      </c>
      <c r="F182" s="34">
        <f t="shared" si="23"/>
        <v>15.858799999999999</v>
      </c>
      <c r="G182" s="48">
        <f t="shared" si="17"/>
        <v>2.3718156049000001</v>
      </c>
      <c r="H182" s="34">
        <f t="shared" si="18"/>
        <v>1.5400700000000001</v>
      </c>
      <c r="I182" s="48">
        <f t="shared" si="19"/>
        <v>-0.15494949999999941</v>
      </c>
      <c r="J182" s="52">
        <f t="shared" si="20"/>
        <v>-0.15978514309764305</v>
      </c>
      <c r="K182" s="47">
        <f t="shared" si="21"/>
        <v>15.699014856902355</v>
      </c>
      <c r="L182" s="52">
        <f t="shared" si="22"/>
        <v>2.8895075075155097</v>
      </c>
    </row>
    <row r="183" spans="1:12" x14ac:dyDescent="0.3">
      <c r="A183" t="s">
        <v>33</v>
      </c>
      <c r="B183" s="3" t="s">
        <v>6</v>
      </c>
      <c r="C183" s="31">
        <v>16.711970000000001</v>
      </c>
      <c r="D183" s="34">
        <v>181</v>
      </c>
      <c r="E183" s="23">
        <f t="shared" si="16"/>
        <v>32761</v>
      </c>
      <c r="F183" s="34">
        <f t="shared" si="23"/>
        <v>15.922336</v>
      </c>
      <c r="G183" s="48">
        <f t="shared" si="17"/>
        <v>0.62352185395600201</v>
      </c>
      <c r="H183" s="34">
        <f t="shared" si="18"/>
        <v>0.78963400000000128</v>
      </c>
      <c r="I183" s="48">
        <f t="shared" si="19"/>
        <v>-0.65248879999999931</v>
      </c>
      <c r="J183" s="52">
        <f t="shared" si="20"/>
        <v>-0.65732444309764293</v>
      </c>
      <c r="K183" s="47">
        <f t="shared" si="21"/>
        <v>15.265011556902357</v>
      </c>
      <c r="L183" s="52">
        <f t="shared" si="22"/>
        <v>2.0936887360515586</v>
      </c>
    </row>
    <row r="184" spans="1:12" x14ac:dyDescent="0.3">
      <c r="A184" t="s">
        <v>33</v>
      </c>
      <c r="B184" s="3" t="s">
        <v>8</v>
      </c>
      <c r="C184" s="31">
        <v>15.538399999999999</v>
      </c>
      <c r="D184" s="34">
        <v>182</v>
      </c>
      <c r="E184" s="23">
        <f t="shared" si="16"/>
        <v>33124</v>
      </c>
      <c r="F184" s="34">
        <f t="shared" si="23"/>
        <v>15.986224</v>
      </c>
      <c r="G184" s="48">
        <f t="shared" si="17"/>
        <v>0.20054633497600061</v>
      </c>
      <c r="H184" s="34">
        <f t="shared" si="18"/>
        <v>-0.44782400000000067</v>
      </c>
      <c r="I184" s="48">
        <f t="shared" si="19"/>
        <v>-1.2868601599999996</v>
      </c>
      <c r="J184" s="52">
        <f t="shared" si="20"/>
        <v>-1.2916958030976433</v>
      </c>
      <c r="K184" s="47">
        <f t="shared" si="21"/>
        <v>14.694528196902358</v>
      </c>
      <c r="L184" s="52">
        <f t="shared" si="22"/>
        <v>0.71211962006326501</v>
      </c>
    </row>
    <row r="185" spans="1:12" x14ac:dyDescent="0.3">
      <c r="A185" t="s">
        <v>33</v>
      </c>
      <c r="B185" s="3" t="s">
        <v>9</v>
      </c>
      <c r="C185" s="31">
        <v>16.353819999999999</v>
      </c>
      <c r="D185" s="34">
        <v>183</v>
      </c>
      <c r="E185" s="23">
        <f t="shared" si="16"/>
        <v>33489</v>
      </c>
      <c r="F185" s="34">
        <f t="shared" si="23"/>
        <v>16.050463999999998</v>
      </c>
      <c r="G185" s="48">
        <f t="shared" si="17"/>
        <v>9.2024862736000509E-2</v>
      </c>
      <c r="H185" s="34">
        <f t="shared" si="18"/>
        <v>0.30335600000000085</v>
      </c>
      <c r="I185" s="48">
        <f t="shared" si="19"/>
        <v>-0.20590815999999934</v>
      </c>
      <c r="J185" s="52">
        <f t="shared" si="20"/>
        <v>-0.21074380309764298</v>
      </c>
      <c r="K185" s="47">
        <f t="shared" si="21"/>
        <v>15.839720196902356</v>
      </c>
      <c r="L185" s="52">
        <f t="shared" si="22"/>
        <v>0.26429860754503565</v>
      </c>
    </row>
    <row r="186" spans="1:12" x14ac:dyDescent="0.3">
      <c r="A186" t="s">
        <v>33</v>
      </c>
      <c r="B186" s="3" t="s">
        <v>10</v>
      </c>
      <c r="C186" s="31">
        <v>17.067</v>
      </c>
      <c r="D186" s="34">
        <v>184</v>
      </c>
      <c r="E186" s="23">
        <f t="shared" si="16"/>
        <v>33856</v>
      </c>
      <c r="F186" s="34">
        <f t="shared" si="23"/>
        <v>16.115055999999999</v>
      </c>
      <c r="G186" s="48">
        <f t="shared" si="17"/>
        <v>0.90619737913600196</v>
      </c>
      <c r="H186" s="34">
        <f t="shared" si="18"/>
        <v>0.95194400000000101</v>
      </c>
      <c r="I186" s="48">
        <f t="shared" si="19"/>
        <v>-0.70563595999999928</v>
      </c>
      <c r="J186" s="52">
        <f t="shared" si="20"/>
        <v>-0.7104716030976429</v>
      </c>
      <c r="K186" s="47">
        <f t="shared" si="21"/>
        <v>15.404584396902356</v>
      </c>
      <c r="L186" s="52">
        <f t="shared" si="22"/>
        <v>2.7636256374225034</v>
      </c>
    </row>
    <row r="187" spans="1:12" x14ac:dyDescent="0.3">
      <c r="A187" t="s">
        <v>33</v>
      </c>
      <c r="B187" s="3" t="s">
        <v>11</v>
      </c>
      <c r="C187" s="31">
        <v>16.529990000000002</v>
      </c>
      <c r="D187" s="34">
        <v>185</v>
      </c>
      <c r="E187" s="23">
        <f t="shared" si="16"/>
        <v>34225</v>
      </c>
      <c r="F187" s="34">
        <f t="shared" si="23"/>
        <v>16.18</v>
      </c>
      <c r="G187" s="48">
        <f t="shared" si="17"/>
        <v>0.12249300010000126</v>
      </c>
      <c r="H187" s="34">
        <f t="shared" si="18"/>
        <v>0.3499900000000018</v>
      </c>
      <c r="I187" s="48">
        <f t="shared" si="19"/>
        <v>7.3928840000000301E-2</v>
      </c>
      <c r="J187" s="52">
        <f t="shared" si="20"/>
        <v>6.9093196902356671E-2</v>
      </c>
      <c r="K187" s="47">
        <f t="shared" si="21"/>
        <v>16.249093196902358</v>
      </c>
      <c r="L187" s="52">
        <f t="shared" si="22"/>
        <v>7.8903013990476445E-2</v>
      </c>
    </row>
    <row r="188" spans="1:12" x14ac:dyDescent="0.3">
      <c r="A188" t="s">
        <v>33</v>
      </c>
      <c r="B188" s="3" t="s">
        <v>12</v>
      </c>
      <c r="C188" s="31">
        <v>17.444849999999999</v>
      </c>
      <c r="D188" s="34">
        <v>186</v>
      </c>
      <c r="E188" s="23">
        <f t="shared" si="16"/>
        <v>34596</v>
      </c>
      <c r="F188" s="34">
        <f t="shared" si="23"/>
        <v>16.245296</v>
      </c>
      <c r="G188" s="48">
        <f t="shared" si="17"/>
        <v>1.4389297989159979</v>
      </c>
      <c r="H188" s="34">
        <f t="shared" si="18"/>
        <v>1.1995539999999991</v>
      </c>
      <c r="I188" s="48">
        <f t="shared" si="19"/>
        <v>-0.16692123999999914</v>
      </c>
      <c r="J188" s="52">
        <f t="shared" si="20"/>
        <v>-0.17175688309764278</v>
      </c>
      <c r="K188" s="47">
        <f t="shared" si="21"/>
        <v>16.073539116902356</v>
      </c>
      <c r="L188" s="52">
        <f t="shared" si="22"/>
        <v>1.8804935381020358</v>
      </c>
    </row>
    <row r="189" spans="1:12" x14ac:dyDescent="0.3">
      <c r="A189" t="s">
        <v>33</v>
      </c>
      <c r="B189" s="3" t="s">
        <v>13</v>
      </c>
      <c r="C189" s="31">
        <v>17.819769999999998</v>
      </c>
      <c r="D189" s="34">
        <v>187</v>
      </c>
      <c r="E189" s="23">
        <f t="shared" si="16"/>
        <v>34969</v>
      </c>
      <c r="F189" s="34">
        <f t="shared" si="23"/>
        <v>16.310943999999999</v>
      </c>
      <c r="G189" s="48">
        <f t="shared" si="17"/>
        <v>2.2765558982759972</v>
      </c>
      <c r="H189" s="34">
        <f t="shared" si="18"/>
        <v>1.5088259999999991</v>
      </c>
      <c r="I189" s="48">
        <f t="shared" si="19"/>
        <v>0.59006572000000079</v>
      </c>
      <c r="J189" s="52">
        <f t="shared" si="20"/>
        <v>0.58523007690235718</v>
      </c>
      <c r="K189" s="47">
        <f t="shared" si="21"/>
        <v>16.896174076902355</v>
      </c>
      <c r="L189" s="52">
        <f t="shared" si="22"/>
        <v>0.85302942916258795</v>
      </c>
    </row>
    <row r="190" spans="1:12" x14ac:dyDescent="0.3">
      <c r="A190" t="s">
        <v>33</v>
      </c>
      <c r="B190" s="3" t="s">
        <v>14</v>
      </c>
      <c r="C190" s="31">
        <v>15.89893</v>
      </c>
      <c r="D190" s="34">
        <v>188</v>
      </c>
      <c r="E190" s="23">
        <f t="shared" si="16"/>
        <v>35344</v>
      </c>
      <c r="F190" s="34">
        <f t="shared" si="23"/>
        <v>16.376943999999998</v>
      </c>
      <c r="G190" s="48">
        <f t="shared" si="17"/>
        <v>0.22849738419599824</v>
      </c>
      <c r="H190" s="34">
        <f t="shared" si="18"/>
        <v>-0.47801399999999816</v>
      </c>
      <c r="I190" s="48">
        <f t="shared" si="19"/>
        <v>0.43026768000000049</v>
      </c>
      <c r="J190" s="52">
        <f t="shared" si="20"/>
        <v>0.42543203690235687</v>
      </c>
      <c r="K190" s="47">
        <f t="shared" si="21"/>
        <v>16.802376036902356</v>
      </c>
      <c r="L190" s="52">
        <f t="shared" si="22"/>
        <v>0.81621474159457241</v>
      </c>
    </row>
    <row r="191" spans="1:12" x14ac:dyDescent="0.3">
      <c r="A191" t="s">
        <v>33</v>
      </c>
      <c r="B191" s="3" t="s">
        <v>15</v>
      </c>
      <c r="C191" s="31">
        <v>17.060230000000001</v>
      </c>
      <c r="D191" s="34">
        <v>189</v>
      </c>
      <c r="E191" s="23">
        <f t="shared" si="16"/>
        <v>35721</v>
      </c>
      <c r="F191" s="34">
        <f t="shared" si="23"/>
        <v>16.443296</v>
      </c>
      <c r="G191" s="48">
        <f t="shared" si="17"/>
        <v>0.38060756035600068</v>
      </c>
      <c r="H191" s="34">
        <f t="shared" si="18"/>
        <v>0.61693400000000054</v>
      </c>
      <c r="I191" s="48">
        <f t="shared" si="19"/>
        <v>0.33946204000000008</v>
      </c>
      <c r="J191" s="52">
        <f t="shared" si="20"/>
        <v>0.33462639690235646</v>
      </c>
      <c r="K191" s="47">
        <f t="shared" si="21"/>
        <v>16.777922396902358</v>
      </c>
      <c r="L191" s="52">
        <f t="shared" si="22"/>
        <v>7.9697582766735969E-2</v>
      </c>
    </row>
    <row r="192" spans="1:12" x14ac:dyDescent="0.3">
      <c r="A192" t="s">
        <v>33</v>
      </c>
      <c r="B192" s="3" t="s">
        <v>16</v>
      </c>
      <c r="C192" s="31">
        <v>17.489999999999998</v>
      </c>
      <c r="D192" s="34">
        <v>190</v>
      </c>
      <c r="E192" s="23">
        <f t="shared" si="16"/>
        <v>36100</v>
      </c>
      <c r="F192" s="34">
        <f t="shared" si="23"/>
        <v>16.509999999999998</v>
      </c>
      <c r="G192" s="48">
        <f t="shared" si="17"/>
        <v>0.96040000000000081</v>
      </c>
      <c r="H192" s="34">
        <f t="shared" si="18"/>
        <v>0.98000000000000043</v>
      </c>
      <c r="I192" s="48">
        <f t="shared" si="19"/>
        <v>0.8874098333333339</v>
      </c>
      <c r="J192" s="52">
        <f t="shared" si="20"/>
        <v>0.88257419023569028</v>
      </c>
      <c r="K192" s="47">
        <f t="shared" si="21"/>
        <v>17.392574190235688</v>
      </c>
      <c r="L192" s="52">
        <f t="shared" si="22"/>
        <v>9.4917884082315503E-3</v>
      </c>
    </row>
    <row r="193" spans="1:12" x14ac:dyDescent="0.3">
      <c r="A193" t="s">
        <v>33</v>
      </c>
      <c r="B193" s="3" t="s">
        <v>17</v>
      </c>
      <c r="C193" s="31">
        <v>16.90401</v>
      </c>
      <c r="D193" s="34">
        <v>191</v>
      </c>
      <c r="E193" s="23">
        <f t="shared" si="16"/>
        <v>36481</v>
      </c>
      <c r="F193" s="34">
        <f t="shared" si="23"/>
        <v>16.577055999999999</v>
      </c>
      <c r="G193" s="48">
        <f t="shared" si="17"/>
        <v>0.10689891811600041</v>
      </c>
      <c r="H193" s="34">
        <f t="shared" si="18"/>
        <v>0.32695400000000063</v>
      </c>
      <c r="I193" s="48">
        <f t="shared" si="19"/>
        <v>0.97747454166666692</v>
      </c>
      <c r="J193" s="52">
        <f t="shared" si="20"/>
        <v>0.9726388985690233</v>
      </c>
      <c r="K193" s="47">
        <f t="shared" si="21"/>
        <v>17.549694898569022</v>
      </c>
      <c r="L193" s="52">
        <f t="shared" si="22"/>
        <v>0.41690898824008937</v>
      </c>
    </row>
    <row r="194" spans="1:12" x14ac:dyDescent="0.3">
      <c r="A194" t="s">
        <v>33</v>
      </c>
      <c r="B194" s="3" t="s">
        <v>18</v>
      </c>
      <c r="C194" s="31">
        <v>15.802490000000001</v>
      </c>
      <c r="D194" s="34">
        <v>192</v>
      </c>
      <c r="E194" s="23">
        <f t="shared" si="16"/>
        <v>36864</v>
      </c>
      <c r="F194" s="34">
        <f t="shared" si="23"/>
        <v>16.644463999999999</v>
      </c>
      <c r="G194" s="48">
        <f t="shared" si="17"/>
        <v>0.70892021667599781</v>
      </c>
      <c r="H194" s="34">
        <f t="shared" si="18"/>
        <v>-0.84197399999999867</v>
      </c>
      <c r="I194" s="48">
        <f t="shared" si="19"/>
        <v>-0.15494949999999941</v>
      </c>
      <c r="J194" s="52">
        <f t="shared" si="20"/>
        <v>-0.15978514309764305</v>
      </c>
      <c r="K194" s="47">
        <f t="shared" si="21"/>
        <v>16.484678856902356</v>
      </c>
      <c r="L194" s="52">
        <f t="shared" si="22"/>
        <v>0.46538163648174219</v>
      </c>
    </row>
    <row r="195" spans="1:12" x14ac:dyDescent="0.3">
      <c r="A195" t="s">
        <v>34</v>
      </c>
      <c r="B195" s="3" t="s">
        <v>6</v>
      </c>
      <c r="C195" s="31">
        <v>14.10927</v>
      </c>
      <c r="D195" s="34">
        <v>193</v>
      </c>
      <c r="E195" s="23">
        <f t="shared" si="16"/>
        <v>37249</v>
      </c>
      <c r="F195" s="34">
        <f t="shared" si="23"/>
        <v>16.712223999999999</v>
      </c>
      <c r="G195" s="48">
        <f t="shared" si="17"/>
        <v>6.775369526115993</v>
      </c>
      <c r="H195" s="34">
        <f t="shared" si="18"/>
        <v>-2.6029539999999987</v>
      </c>
      <c r="I195" s="48">
        <f t="shared" si="19"/>
        <v>-0.65248879999999931</v>
      </c>
      <c r="J195" s="52">
        <f t="shared" si="20"/>
        <v>-0.65732444309764293</v>
      </c>
      <c r="K195" s="47">
        <f t="shared" si="21"/>
        <v>16.054899556902356</v>
      </c>
      <c r="L195" s="52">
        <f t="shared" si="22"/>
        <v>3.7854743726920566</v>
      </c>
    </row>
    <row r="196" spans="1:12" x14ac:dyDescent="0.3">
      <c r="A196" t="s">
        <v>34</v>
      </c>
      <c r="B196" s="3" t="s">
        <v>8</v>
      </c>
      <c r="C196" s="31">
        <v>14.65401</v>
      </c>
      <c r="D196" s="34">
        <v>194</v>
      </c>
      <c r="E196" s="23">
        <f t="shared" ref="E196:E259" si="24">D196^2</f>
        <v>37636</v>
      </c>
      <c r="F196" s="34">
        <f t="shared" si="23"/>
        <v>16.780335999999998</v>
      </c>
      <c r="G196" s="48">
        <f t="shared" ref="G196:G259" si="25">(C196-F196)^2</f>
        <v>4.5212622582759954</v>
      </c>
      <c r="H196" s="34">
        <f t="shared" ref="H196:H259" si="26">C196-F196</f>
        <v>-2.1263259999999988</v>
      </c>
      <c r="I196" s="48">
        <f t="shared" ref="I196:I259" si="27">AVERAGEIF($B$3:$B$299,"="&amp;_xlfn.VALUETOTEXT(B196),$H$3:$H$299)</f>
        <v>-1.2868601599999996</v>
      </c>
      <c r="J196" s="52">
        <f t="shared" ref="J196:J259" si="28">I196-$P$21</f>
        <v>-1.2916958030976433</v>
      </c>
      <c r="K196" s="47">
        <f t="shared" ref="K196:K259" si="29">F196+J196</f>
        <v>15.488640196902356</v>
      </c>
      <c r="L196" s="52">
        <f t="shared" ref="L196:L259" si="30">(C196-K196)^2</f>
        <v>0.69660756558126624</v>
      </c>
    </row>
    <row r="197" spans="1:12" x14ac:dyDescent="0.3">
      <c r="A197" t="s">
        <v>34</v>
      </c>
      <c r="B197" s="3" t="s">
        <v>9</v>
      </c>
      <c r="C197" s="31">
        <v>15.31202</v>
      </c>
      <c r="D197" s="34">
        <v>195</v>
      </c>
      <c r="E197" s="23">
        <f t="shared" si="24"/>
        <v>38025</v>
      </c>
      <c r="F197" s="34">
        <f t="shared" si="23"/>
        <v>16.848800000000001</v>
      </c>
      <c r="G197" s="48">
        <f t="shared" si="25"/>
        <v>2.3616927684000006</v>
      </c>
      <c r="H197" s="34">
        <f t="shared" si="26"/>
        <v>-1.5367800000000003</v>
      </c>
      <c r="I197" s="48">
        <f t="shared" si="27"/>
        <v>-0.20590815999999934</v>
      </c>
      <c r="J197" s="52">
        <f t="shared" si="28"/>
        <v>-0.21074380309764298</v>
      </c>
      <c r="K197" s="47">
        <f t="shared" si="29"/>
        <v>16.638056196902358</v>
      </c>
      <c r="L197" s="52">
        <f t="shared" si="30"/>
        <v>1.7583719954952686</v>
      </c>
    </row>
    <row r="198" spans="1:12" x14ac:dyDescent="0.3">
      <c r="A198" t="s">
        <v>34</v>
      </c>
      <c r="B198" s="3" t="s">
        <v>10</v>
      </c>
      <c r="C198" s="31">
        <v>15.21078</v>
      </c>
      <c r="D198" s="34">
        <v>196</v>
      </c>
      <c r="E198" s="23">
        <f t="shared" si="24"/>
        <v>38416</v>
      </c>
      <c r="F198" s="34">
        <f t="shared" ref="F198:F261" si="31">0.000176*E198+10.1564</f>
        <v>16.917615999999999</v>
      </c>
      <c r="G198" s="48">
        <f t="shared" si="25"/>
        <v>2.9132891308959969</v>
      </c>
      <c r="H198" s="34">
        <f t="shared" si="26"/>
        <v>-1.7068359999999991</v>
      </c>
      <c r="I198" s="48">
        <f t="shared" si="27"/>
        <v>-0.70563595999999928</v>
      </c>
      <c r="J198" s="52">
        <f t="shared" si="28"/>
        <v>-0.7104716030976429</v>
      </c>
      <c r="K198" s="47">
        <f t="shared" si="29"/>
        <v>16.207144396902358</v>
      </c>
      <c r="L198" s="52">
        <f t="shared" si="30"/>
        <v>0.99274201141459939</v>
      </c>
    </row>
    <row r="199" spans="1:12" x14ac:dyDescent="0.3">
      <c r="A199" t="s">
        <v>34</v>
      </c>
      <c r="B199" s="3" t="s">
        <v>11</v>
      </c>
      <c r="C199" s="31">
        <v>14.9963</v>
      </c>
      <c r="D199" s="34">
        <v>197</v>
      </c>
      <c r="E199" s="23">
        <f t="shared" si="24"/>
        <v>38809</v>
      </c>
      <c r="F199" s="34">
        <f t="shared" si="31"/>
        <v>16.986784</v>
      </c>
      <c r="G199" s="48">
        <f t="shared" si="25"/>
        <v>3.9620265542560014</v>
      </c>
      <c r="H199" s="34">
        <f t="shared" si="26"/>
        <v>-1.9904840000000004</v>
      </c>
      <c r="I199" s="48">
        <f t="shared" si="27"/>
        <v>7.3928840000000301E-2</v>
      </c>
      <c r="J199" s="52">
        <f t="shared" si="28"/>
        <v>6.9093196902356671E-2</v>
      </c>
      <c r="K199" s="47">
        <f t="shared" si="29"/>
        <v>17.055877196902358</v>
      </c>
      <c r="L199" s="52">
        <f t="shared" si="30"/>
        <v>4.2418582300001759</v>
      </c>
    </row>
    <row r="200" spans="1:12" x14ac:dyDescent="0.3">
      <c r="A200" t="s">
        <v>34</v>
      </c>
      <c r="B200" s="3" t="s">
        <v>12</v>
      </c>
      <c r="C200" s="31">
        <v>16.35558</v>
      </c>
      <c r="D200" s="34">
        <v>198</v>
      </c>
      <c r="E200" s="23">
        <f t="shared" si="24"/>
        <v>39204</v>
      </c>
      <c r="F200" s="34">
        <f t="shared" si="31"/>
        <v>17.056304000000001</v>
      </c>
      <c r="G200" s="48">
        <f t="shared" si="25"/>
        <v>0.49101412417600143</v>
      </c>
      <c r="H200" s="34">
        <f t="shared" si="26"/>
        <v>-0.70072400000000101</v>
      </c>
      <c r="I200" s="48">
        <f t="shared" si="27"/>
        <v>-0.16692123999999914</v>
      </c>
      <c r="J200" s="52">
        <f t="shared" si="28"/>
        <v>-0.17175688309764278</v>
      </c>
      <c r="K200" s="47">
        <f t="shared" si="29"/>
        <v>16.884547116902358</v>
      </c>
      <c r="L200" s="52">
        <f t="shared" si="30"/>
        <v>0.27980621076399265</v>
      </c>
    </row>
    <row r="201" spans="1:12" x14ac:dyDescent="0.3">
      <c r="A201" t="s">
        <v>34</v>
      </c>
      <c r="B201" s="3" t="s">
        <v>13</v>
      </c>
      <c r="C201" s="31">
        <v>15.69378</v>
      </c>
      <c r="D201" s="34">
        <v>199</v>
      </c>
      <c r="E201" s="23">
        <f t="shared" si="24"/>
        <v>39601</v>
      </c>
      <c r="F201" s="34">
        <f t="shared" si="31"/>
        <v>17.126176000000001</v>
      </c>
      <c r="G201" s="48">
        <f t="shared" si="25"/>
        <v>2.0517583008160019</v>
      </c>
      <c r="H201" s="34">
        <f t="shared" si="26"/>
        <v>-1.4323960000000007</v>
      </c>
      <c r="I201" s="48">
        <f t="shared" si="27"/>
        <v>0.59006572000000079</v>
      </c>
      <c r="J201" s="52">
        <f t="shared" si="28"/>
        <v>0.58523007690235718</v>
      </c>
      <c r="K201" s="47">
        <f t="shared" si="29"/>
        <v>17.711406076902357</v>
      </c>
      <c r="L201" s="52">
        <f t="shared" si="30"/>
        <v>4.0708149861963934</v>
      </c>
    </row>
    <row r="202" spans="1:12" x14ac:dyDescent="0.3">
      <c r="A202" t="s">
        <v>34</v>
      </c>
      <c r="B202" s="3" t="s">
        <v>14</v>
      </c>
      <c r="C202" s="31">
        <v>16.964490000000001</v>
      </c>
      <c r="D202" s="34">
        <v>200</v>
      </c>
      <c r="E202" s="23">
        <f t="shared" si="24"/>
        <v>40000</v>
      </c>
      <c r="F202" s="34">
        <f t="shared" si="31"/>
        <v>17.196400000000001</v>
      </c>
      <c r="G202" s="48">
        <f t="shared" si="25"/>
        <v>5.3782248099999617E-2</v>
      </c>
      <c r="H202" s="34">
        <f t="shared" si="26"/>
        <v>-0.23190999999999917</v>
      </c>
      <c r="I202" s="48">
        <f t="shared" si="27"/>
        <v>0.43026768000000049</v>
      </c>
      <c r="J202" s="52">
        <f t="shared" si="28"/>
        <v>0.42543203690235687</v>
      </c>
      <c r="K202" s="47">
        <f t="shared" si="29"/>
        <v>17.621832036902358</v>
      </c>
      <c r="L202" s="52">
        <f t="shared" si="30"/>
        <v>0.43209855347893916</v>
      </c>
    </row>
    <row r="203" spans="1:12" x14ac:dyDescent="0.3">
      <c r="A203" t="s">
        <v>34</v>
      </c>
      <c r="B203" s="3" t="s">
        <v>15</v>
      </c>
      <c r="C203" s="31">
        <v>16.741309999999999</v>
      </c>
      <c r="D203" s="34">
        <v>201</v>
      </c>
      <c r="E203" s="23">
        <f t="shared" si="24"/>
        <v>40401</v>
      </c>
      <c r="F203" s="34">
        <f t="shared" si="31"/>
        <v>17.266976</v>
      </c>
      <c r="G203" s="48">
        <f t="shared" si="25"/>
        <v>0.27632474355600112</v>
      </c>
      <c r="H203" s="34">
        <f t="shared" si="26"/>
        <v>-0.52566600000000108</v>
      </c>
      <c r="I203" s="48">
        <f t="shared" si="27"/>
        <v>0.33946204000000008</v>
      </c>
      <c r="J203" s="52">
        <f t="shared" si="28"/>
        <v>0.33462639690235646</v>
      </c>
      <c r="K203" s="47">
        <f t="shared" si="29"/>
        <v>17.601602396902358</v>
      </c>
      <c r="L203" s="52">
        <f t="shared" si="30"/>
        <v>0.74010300816800645</v>
      </c>
    </row>
    <row r="204" spans="1:12" x14ac:dyDescent="0.3">
      <c r="A204" t="s">
        <v>34</v>
      </c>
      <c r="B204" s="3" t="s">
        <v>16</v>
      </c>
      <c r="C204" s="31">
        <v>16.5596</v>
      </c>
      <c r="D204" s="34">
        <v>202</v>
      </c>
      <c r="E204" s="23">
        <f t="shared" si="24"/>
        <v>40804</v>
      </c>
      <c r="F204" s="34">
        <f t="shared" si="31"/>
        <v>17.337903999999998</v>
      </c>
      <c r="G204" s="48">
        <f t="shared" si="25"/>
        <v>0.60575711641599772</v>
      </c>
      <c r="H204" s="34">
        <f t="shared" si="26"/>
        <v>-0.77830399999999855</v>
      </c>
      <c r="I204" s="48">
        <f t="shared" si="27"/>
        <v>0.8874098333333339</v>
      </c>
      <c r="J204" s="52">
        <f t="shared" si="28"/>
        <v>0.88257419023569028</v>
      </c>
      <c r="K204" s="47">
        <f t="shared" si="29"/>
        <v>18.220478190235688</v>
      </c>
      <c r="L204" s="52">
        <f t="shared" si="30"/>
        <v>2.7585163628005769</v>
      </c>
    </row>
    <row r="205" spans="1:12" x14ac:dyDescent="0.3">
      <c r="A205" t="s">
        <v>34</v>
      </c>
      <c r="B205" s="3" t="s">
        <v>17</v>
      </c>
      <c r="C205" s="31">
        <v>16.942440000000001</v>
      </c>
      <c r="D205" s="34">
        <v>203</v>
      </c>
      <c r="E205" s="23">
        <f t="shared" si="24"/>
        <v>41209</v>
      </c>
      <c r="F205" s="34">
        <f t="shared" si="31"/>
        <v>17.409184</v>
      </c>
      <c r="G205" s="48">
        <f t="shared" si="25"/>
        <v>0.21784996153599859</v>
      </c>
      <c r="H205" s="34">
        <f t="shared" si="26"/>
        <v>-0.46674399999999849</v>
      </c>
      <c r="I205" s="48">
        <f t="shared" si="27"/>
        <v>0.97747454166666692</v>
      </c>
      <c r="J205" s="52">
        <f t="shared" si="28"/>
        <v>0.9726388985690233</v>
      </c>
      <c r="K205" s="47">
        <f t="shared" si="29"/>
        <v>18.381822898569023</v>
      </c>
      <c r="L205" s="52">
        <f t="shared" si="30"/>
        <v>2.0718231286929596</v>
      </c>
    </row>
    <row r="206" spans="1:12" x14ac:dyDescent="0.3">
      <c r="A206" t="s">
        <v>34</v>
      </c>
      <c r="B206" s="3" t="s">
        <v>18</v>
      </c>
      <c r="C206" s="31">
        <v>15.7347</v>
      </c>
      <c r="D206" s="34">
        <v>204</v>
      </c>
      <c r="E206" s="23">
        <f t="shared" si="24"/>
        <v>41616</v>
      </c>
      <c r="F206" s="34">
        <f t="shared" si="31"/>
        <v>17.480815999999997</v>
      </c>
      <c r="G206" s="48">
        <f t="shared" si="25"/>
        <v>3.0489210854559898</v>
      </c>
      <c r="H206" s="34">
        <f t="shared" si="26"/>
        <v>-1.7461159999999971</v>
      </c>
      <c r="I206" s="48">
        <f t="shared" si="27"/>
        <v>-0.15494949999999941</v>
      </c>
      <c r="J206" s="52">
        <f t="shared" si="28"/>
        <v>-0.15978514309764305</v>
      </c>
      <c r="K206" s="47">
        <f t="shared" si="29"/>
        <v>17.321030856902354</v>
      </c>
      <c r="L206" s="52">
        <f t="shared" si="30"/>
        <v>2.5164455875605558</v>
      </c>
    </row>
    <row r="207" spans="1:12" x14ac:dyDescent="0.3">
      <c r="A207" t="s">
        <v>35</v>
      </c>
      <c r="B207" s="3" t="s">
        <v>6</v>
      </c>
      <c r="C207" s="31">
        <v>15.993830000000001</v>
      </c>
      <c r="D207" s="34">
        <v>205</v>
      </c>
      <c r="E207" s="23">
        <f t="shared" si="24"/>
        <v>42025</v>
      </c>
      <c r="F207" s="34">
        <f t="shared" si="31"/>
        <v>17.552799999999998</v>
      </c>
      <c r="G207" s="48">
        <f t="shared" si="25"/>
        <v>2.4303874608999902</v>
      </c>
      <c r="H207" s="34">
        <f t="shared" si="26"/>
        <v>-1.5589699999999969</v>
      </c>
      <c r="I207" s="48">
        <f t="shared" si="27"/>
        <v>-0.65248879999999931</v>
      </c>
      <c r="J207" s="52">
        <f t="shared" si="28"/>
        <v>-0.65732444309764293</v>
      </c>
      <c r="K207" s="47">
        <f t="shared" si="29"/>
        <v>16.895475556902355</v>
      </c>
      <c r="L207" s="52">
        <f t="shared" si="30"/>
        <v>0.81296471028175576</v>
      </c>
    </row>
    <row r="208" spans="1:12" x14ac:dyDescent="0.3">
      <c r="A208" t="s">
        <v>35</v>
      </c>
      <c r="B208" s="3" t="s">
        <v>8</v>
      </c>
      <c r="C208" s="31">
        <v>14.85041</v>
      </c>
      <c r="D208" s="34">
        <v>206</v>
      </c>
      <c r="E208" s="23">
        <f t="shared" si="24"/>
        <v>42436</v>
      </c>
      <c r="F208" s="34">
        <f t="shared" si="31"/>
        <v>17.625135999999998</v>
      </c>
      <c r="G208" s="48">
        <f t="shared" si="25"/>
        <v>7.6991043750759864</v>
      </c>
      <c r="H208" s="34">
        <f t="shared" si="26"/>
        <v>-2.7747259999999976</v>
      </c>
      <c r="I208" s="48">
        <f t="shared" si="27"/>
        <v>-1.2868601599999996</v>
      </c>
      <c r="J208" s="52">
        <f t="shared" si="28"/>
        <v>-1.2916958030976433</v>
      </c>
      <c r="K208" s="47">
        <f t="shared" si="29"/>
        <v>16.333440196902355</v>
      </c>
      <c r="L208" s="52">
        <f t="shared" si="30"/>
        <v>2.1993785649242383</v>
      </c>
    </row>
    <row r="209" spans="1:12" x14ac:dyDescent="0.3">
      <c r="A209" t="s">
        <v>35</v>
      </c>
      <c r="B209" s="3" t="s">
        <v>9</v>
      </c>
      <c r="C209" s="31">
        <v>17.241949999999999</v>
      </c>
      <c r="D209" s="34">
        <v>207</v>
      </c>
      <c r="E209" s="23">
        <f t="shared" si="24"/>
        <v>42849</v>
      </c>
      <c r="F209" s="34">
        <f t="shared" si="31"/>
        <v>17.697824000000001</v>
      </c>
      <c r="G209" s="48">
        <f t="shared" si="25"/>
        <v>0.20782110387600131</v>
      </c>
      <c r="H209" s="34">
        <f t="shared" si="26"/>
        <v>-0.45587400000000144</v>
      </c>
      <c r="I209" s="48">
        <f t="shared" si="27"/>
        <v>-0.20590815999999934</v>
      </c>
      <c r="J209" s="52">
        <f t="shared" si="28"/>
        <v>-0.21074380309764298</v>
      </c>
      <c r="K209" s="47">
        <f t="shared" si="29"/>
        <v>17.487080196902358</v>
      </c>
      <c r="L209" s="52">
        <f t="shared" si="30"/>
        <v>6.008881343338926E-2</v>
      </c>
    </row>
    <row r="210" spans="1:12" x14ac:dyDescent="0.3">
      <c r="A210" t="s">
        <v>35</v>
      </c>
      <c r="B210" s="3" t="s">
        <v>10</v>
      </c>
      <c r="C210" s="31">
        <v>15.26186</v>
      </c>
      <c r="D210" s="34">
        <v>208</v>
      </c>
      <c r="E210" s="23">
        <f t="shared" si="24"/>
        <v>43264</v>
      </c>
      <c r="F210" s="34">
        <f t="shared" si="31"/>
        <v>17.770864</v>
      </c>
      <c r="G210" s="48">
        <f t="shared" si="25"/>
        <v>6.2951010720159957</v>
      </c>
      <c r="H210" s="34">
        <f t="shared" si="26"/>
        <v>-2.5090039999999991</v>
      </c>
      <c r="I210" s="48">
        <f t="shared" si="27"/>
        <v>-0.70563595999999928</v>
      </c>
      <c r="J210" s="52">
        <f t="shared" si="28"/>
        <v>-0.7104716030976429</v>
      </c>
      <c r="K210" s="47">
        <f t="shared" si="29"/>
        <v>17.060392396902358</v>
      </c>
      <c r="L210" s="52">
        <f t="shared" si="30"/>
        <v>3.2347187827073407</v>
      </c>
    </row>
    <row r="211" spans="1:12" x14ac:dyDescent="0.3">
      <c r="A211" t="s">
        <v>35</v>
      </c>
      <c r="B211" s="3" t="s">
        <v>11</v>
      </c>
      <c r="C211" s="31">
        <v>19.566410000000001</v>
      </c>
      <c r="D211" s="34">
        <v>209</v>
      </c>
      <c r="E211" s="23">
        <f t="shared" si="24"/>
        <v>43681</v>
      </c>
      <c r="F211" s="34">
        <f t="shared" si="31"/>
        <v>17.844256000000001</v>
      </c>
      <c r="G211" s="48">
        <f t="shared" si="25"/>
        <v>2.9658143997159989</v>
      </c>
      <c r="H211" s="34">
        <f t="shared" si="26"/>
        <v>1.7221539999999997</v>
      </c>
      <c r="I211" s="48">
        <f t="shared" si="27"/>
        <v>7.3928840000000301E-2</v>
      </c>
      <c r="J211" s="52">
        <f t="shared" si="28"/>
        <v>6.9093196902356671E-2</v>
      </c>
      <c r="K211" s="47">
        <f t="shared" si="29"/>
        <v>17.913349196902359</v>
      </c>
      <c r="L211" s="52">
        <f t="shared" si="30"/>
        <v>2.7326100187378199</v>
      </c>
    </row>
    <row r="212" spans="1:12" x14ac:dyDescent="0.3">
      <c r="A212" t="s">
        <v>35</v>
      </c>
      <c r="B212" s="3" t="s">
        <v>12</v>
      </c>
      <c r="C212" s="31">
        <v>17.512930000000001</v>
      </c>
      <c r="D212" s="34">
        <v>210</v>
      </c>
      <c r="E212" s="23">
        <f t="shared" si="24"/>
        <v>44100</v>
      </c>
      <c r="F212" s="34">
        <f t="shared" si="31"/>
        <v>17.917999999999999</v>
      </c>
      <c r="G212" s="48">
        <f t="shared" si="25"/>
        <v>0.16408170489999876</v>
      </c>
      <c r="H212" s="34">
        <f t="shared" si="26"/>
        <v>-0.40506999999999849</v>
      </c>
      <c r="I212" s="48">
        <f t="shared" si="27"/>
        <v>-0.16692123999999914</v>
      </c>
      <c r="J212" s="52">
        <f t="shared" si="28"/>
        <v>-0.17175688309764278</v>
      </c>
      <c r="K212" s="47">
        <f t="shared" si="29"/>
        <v>17.746243116902356</v>
      </c>
      <c r="L212" s="52">
        <f t="shared" si="30"/>
        <v>5.4435010518692081E-2</v>
      </c>
    </row>
    <row r="213" spans="1:12" x14ac:dyDescent="0.3">
      <c r="A213" t="s">
        <v>35</v>
      </c>
      <c r="B213" s="3" t="s">
        <v>13</v>
      </c>
      <c r="C213" s="31">
        <v>23.452490000000001</v>
      </c>
      <c r="D213" s="34">
        <v>211</v>
      </c>
      <c r="E213" s="23">
        <f t="shared" si="24"/>
        <v>44521</v>
      </c>
      <c r="F213" s="34">
        <f t="shared" si="31"/>
        <v>17.992096</v>
      </c>
      <c r="G213" s="48">
        <f t="shared" si="25"/>
        <v>29.815902635236011</v>
      </c>
      <c r="H213" s="34">
        <f t="shared" si="26"/>
        <v>5.4603940000000009</v>
      </c>
      <c r="I213" s="48">
        <f t="shared" si="27"/>
        <v>0.59006572000000079</v>
      </c>
      <c r="J213" s="52">
        <f t="shared" si="28"/>
        <v>0.58523007690235718</v>
      </c>
      <c r="K213" s="47">
        <f t="shared" si="29"/>
        <v>18.577326076902356</v>
      </c>
      <c r="L213" s="52">
        <f t="shared" si="30"/>
        <v>23.767223277072823</v>
      </c>
    </row>
    <row r="214" spans="1:12" x14ac:dyDescent="0.3">
      <c r="A214" t="s">
        <v>35</v>
      </c>
      <c r="B214" s="3" t="s">
        <v>14</v>
      </c>
      <c r="C214" s="31">
        <v>20.785599999999999</v>
      </c>
      <c r="D214" s="34">
        <v>212</v>
      </c>
      <c r="E214" s="23">
        <f t="shared" si="24"/>
        <v>44944</v>
      </c>
      <c r="F214" s="34">
        <f t="shared" si="31"/>
        <v>18.066544</v>
      </c>
      <c r="G214" s="48">
        <f t="shared" si="25"/>
        <v>7.3932655311359907</v>
      </c>
      <c r="H214" s="34">
        <f t="shared" si="26"/>
        <v>2.7190559999999984</v>
      </c>
      <c r="I214" s="48">
        <f t="shared" si="27"/>
        <v>0.43026768000000049</v>
      </c>
      <c r="J214" s="52">
        <f t="shared" si="28"/>
        <v>0.42543203690235687</v>
      </c>
      <c r="K214" s="47">
        <f t="shared" si="29"/>
        <v>18.491976036902358</v>
      </c>
      <c r="L214" s="52">
        <f t="shared" si="30"/>
        <v>5.2607108840957286</v>
      </c>
    </row>
    <row r="215" spans="1:12" x14ac:dyDescent="0.3">
      <c r="A215" t="s">
        <v>35</v>
      </c>
      <c r="B215" s="3" t="s">
        <v>15</v>
      </c>
      <c r="C215" s="31">
        <v>20.662430000000001</v>
      </c>
      <c r="D215" s="34">
        <v>213</v>
      </c>
      <c r="E215" s="23">
        <f t="shared" si="24"/>
        <v>45369</v>
      </c>
      <c r="F215" s="34">
        <f t="shared" si="31"/>
        <v>18.141344</v>
      </c>
      <c r="G215" s="48">
        <f t="shared" si="25"/>
        <v>6.3558746193960021</v>
      </c>
      <c r="H215" s="34">
        <f t="shared" si="26"/>
        <v>2.5210860000000004</v>
      </c>
      <c r="I215" s="48">
        <f t="shared" si="27"/>
        <v>0.33946204000000008</v>
      </c>
      <c r="J215" s="52">
        <f t="shared" si="28"/>
        <v>0.33462639690235646</v>
      </c>
      <c r="K215" s="47">
        <f t="shared" si="29"/>
        <v>18.475970396902358</v>
      </c>
      <c r="L215" s="52">
        <f t="shared" si="30"/>
        <v>4.7806055959778995</v>
      </c>
    </row>
    <row r="216" spans="1:12" x14ac:dyDescent="0.3">
      <c r="A216" t="s">
        <v>35</v>
      </c>
      <c r="B216" s="3" t="s">
        <v>16</v>
      </c>
      <c r="C216" s="31">
        <v>18.642869999999998</v>
      </c>
      <c r="D216" s="34">
        <v>214</v>
      </c>
      <c r="E216" s="23">
        <f t="shared" si="24"/>
        <v>45796</v>
      </c>
      <c r="F216" s="34">
        <f t="shared" si="31"/>
        <v>18.216495999999999</v>
      </c>
      <c r="G216" s="48">
        <f t="shared" si="25"/>
        <v>0.18179478787599926</v>
      </c>
      <c r="H216" s="34">
        <f t="shared" si="26"/>
        <v>0.42637399999999914</v>
      </c>
      <c r="I216" s="48">
        <f t="shared" si="27"/>
        <v>0.8874098333333339</v>
      </c>
      <c r="J216" s="52">
        <f t="shared" si="28"/>
        <v>0.88257419023569028</v>
      </c>
      <c r="K216" s="47">
        <f t="shared" si="29"/>
        <v>19.09907019023569</v>
      </c>
      <c r="L216" s="52">
        <f t="shared" si="30"/>
        <v>0.20811861357108077</v>
      </c>
    </row>
    <row r="217" spans="1:12" x14ac:dyDescent="0.3">
      <c r="A217" t="s">
        <v>35</v>
      </c>
      <c r="B217" s="3" t="s">
        <v>17</v>
      </c>
      <c r="C217" s="31">
        <v>19.121980000000001</v>
      </c>
      <c r="D217" s="34">
        <v>215</v>
      </c>
      <c r="E217" s="23">
        <f t="shared" si="24"/>
        <v>46225</v>
      </c>
      <c r="F217" s="34">
        <f t="shared" si="31"/>
        <v>18.292000000000002</v>
      </c>
      <c r="G217" s="48">
        <f t="shared" si="25"/>
        <v>0.68886680039999848</v>
      </c>
      <c r="H217" s="34">
        <f t="shared" si="26"/>
        <v>0.82997999999999905</v>
      </c>
      <c r="I217" s="48">
        <f t="shared" si="27"/>
        <v>0.97747454166666692</v>
      </c>
      <c r="J217" s="52">
        <f t="shared" si="28"/>
        <v>0.9726388985690233</v>
      </c>
      <c r="K217" s="47">
        <f t="shared" si="29"/>
        <v>19.264638898569025</v>
      </c>
      <c r="L217" s="52">
        <f t="shared" si="30"/>
        <v>2.0351561340927214E-2</v>
      </c>
    </row>
    <row r="218" spans="1:12" x14ac:dyDescent="0.3">
      <c r="A218" t="s">
        <v>35</v>
      </c>
      <c r="B218" s="3" t="s">
        <v>18</v>
      </c>
      <c r="C218" s="31">
        <v>18.189229999999998</v>
      </c>
      <c r="D218" s="34">
        <v>216</v>
      </c>
      <c r="E218" s="23">
        <f t="shared" si="24"/>
        <v>46656</v>
      </c>
      <c r="F218" s="34">
        <f t="shared" si="31"/>
        <v>18.367856</v>
      </c>
      <c r="G218" s="48">
        <f t="shared" si="25"/>
        <v>3.1907247876000459E-2</v>
      </c>
      <c r="H218" s="34">
        <f t="shared" si="26"/>
        <v>-0.17862600000000128</v>
      </c>
      <c r="I218" s="48">
        <f t="shared" si="27"/>
        <v>-0.15494949999999941</v>
      </c>
      <c r="J218" s="52">
        <f t="shared" si="28"/>
        <v>-0.15978514309764305</v>
      </c>
      <c r="K218" s="47">
        <f t="shared" si="29"/>
        <v>18.208070856902356</v>
      </c>
      <c r="L218" s="52">
        <f t="shared" si="30"/>
        <v>3.5497788881512835E-4</v>
      </c>
    </row>
    <row r="219" spans="1:12" x14ac:dyDescent="0.3">
      <c r="A219" t="s">
        <v>36</v>
      </c>
      <c r="B219" s="3" t="s">
        <v>6</v>
      </c>
      <c r="C219" s="31">
        <v>19.329149999999998</v>
      </c>
      <c r="D219" s="34">
        <v>217</v>
      </c>
      <c r="E219" s="23">
        <f t="shared" si="24"/>
        <v>47089</v>
      </c>
      <c r="F219" s="34">
        <f t="shared" si="31"/>
        <v>18.444063999999997</v>
      </c>
      <c r="G219" s="48">
        <f t="shared" si="25"/>
        <v>0.78337722739600202</v>
      </c>
      <c r="H219" s="34">
        <f t="shared" si="26"/>
        <v>0.88508600000000115</v>
      </c>
      <c r="I219" s="48">
        <f t="shared" si="27"/>
        <v>-0.65248879999999931</v>
      </c>
      <c r="J219" s="52">
        <f t="shared" si="28"/>
        <v>-0.65732444309764293</v>
      </c>
      <c r="K219" s="47">
        <f t="shared" si="29"/>
        <v>17.786739556902354</v>
      </c>
      <c r="L219" s="52">
        <f t="shared" si="30"/>
        <v>2.379029974976671</v>
      </c>
    </row>
    <row r="220" spans="1:12" x14ac:dyDescent="0.3">
      <c r="A220" t="s">
        <v>36</v>
      </c>
      <c r="B220" s="3" t="s">
        <v>8</v>
      </c>
      <c r="C220" s="31">
        <v>17.90606</v>
      </c>
      <c r="D220" s="34">
        <v>218</v>
      </c>
      <c r="E220" s="23">
        <f t="shared" si="24"/>
        <v>47524</v>
      </c>
      <c r="F220" s="34">
        <f t="shared" si="31"/>
        <v>18.520623999999998</v>
      </c>
      <c r="G220" s="48">
        <f t="shared" si="25"/>
        <v>0.37768891009599742</v>
      </c>
      <c r="H220" s="34">
        <f t="shared" si="26"/>
        <v>-0.61456399999999789</v>
      </c>
      <c r="I220" s="48">
        <f t="shared" si="27"/>
        <v>-1.2868601599999996</v>
      </c>
      <c r="J220" s="52">
        <f t="shared" si="28"/>
        <v>-1.2916958030976433</v>
      </c>
      <c r="K220" s="47">
        <f t="shared" si="29"/>
        <v>17.228928196902356</v>
      </c>
      <c r="L220" s="52">
        <f t="shared" si="30"/>
        <v>0.45850747876626724</v>
      </c>
    </row>
    <row r="221" spans="1:12" x14ac:dyDescent="0.3">
      <c r="A221" t="s">
        <v>36</v>
      </c>
      <c r="B221" s="3" t="s">
        <v>9</v>
      </c>
      <c r="C221" s="31">
        <v>18.449960000000001</v>
      </c>
      <c r="D221" s="34">
        <v>219</v>
      </c>
      <c r="E221" s="23">
        <f t="shared" si="24"/>
        <v>47961</v>
      </c>
      <c r="F221" s="34">
        <f t="shared" si="31"/>
        <v>18.597535999999998</v>
      </c>
      <c r="G221" s="48">
        <f t="shared" si="25"/>
        <v>2.1778675775999193E-2</v>
      </c>
      <c r="H221" s="34">
        <f t="shared" si="26"/>
        <v>-0.14757599999999726</v>
      </c>
      <c r="I221" s="48">
        <f t="shared" si="27"/>
        <v>-0.20590815999999934</v>
      </c>
      <c r="J221" s="52">
        <f t="shared" si="28"/>
        <v>-0.21074380309764298</v>
      </c>
      <c r="K221" s="47">
        <f t="shared" si="29"/>
        <v>18.386792196902356</v>
      </c>
      <c r="L221" s="52">
        <f t="shared" si="30"/>
        <v>3.9901713481828808E-3</v>
      </c>
    </row>
    <row r="222" spans="1:12" x14ac:dyDescent="0.3">
      <c r="A222" t="s">
        <v>36</v>
      </c>
      <c r="B222" s="3" t="s">
        <v>10</v>
      </c>
      <c r="C222" s="31">
        <v>18.00103</v>
      </c>
      <c r="D222" s="34">
        <v>220</v>
      </c>
      <c r="E222" s="23">
        <f t="shared" si="24"/>
        <v>48400</v>
      </c>
      <c r="F222" s="34">
        <f t="shared" si="31"/>
        <v>18.674799999999998</v>
      </c>
      <c r="G222" s="48">
        <f t="shared" si="25"/>
        <v>0.45396601289999666</v>
      </c>
      <c r="H222" s="34">
        <f t="shared" si="26"/>
        <v>-0.67376999999999754</v>
      </c>
      <c r="I222" s="48">
        <f t="shared" si="27"/>
        <v>-0.70563595999999928</v>
      </c>
      <c r="J222" s="52">
        <f t="shared" si="28"/>
        <v>-0.7104716030976429</v>
      </c>
      <c r="K222" s="47">
        <f t="shared" si="29"/>
        <v>17.964328396902356</v>
      </c>
      <c r="L222" s="52">
        <f t="shared" si="30"/>
        <v>1.3470076699369695E-3</v>
      </c>
    </row>
    <row r="223" spans="1:12" x14ac:dyDescent="0.3">
      <c r="A223" t="s">
        <v>36</v>
      </c>
      <c r="B223" s="3" t="s">
        <v>11</v>
      </c>
      <c r="C223" s="31">
        <v>19.735880000000002</v>
      </c>
      <c r="D223" s="34">
        <v>221</v>
      </c>
      <c r="E223" s="23">
        <f t="shared" si="24"/>
        <v>48841</v>
      </c>
      <c r="F223" s="34">
        <f t="shared" si="31"/>
        <v>18.752416</v>
      </c>
      <c r="G223" s="48">
        <f t="shared" si="25"/>
        <v>0.96720143929600289</v>
      </c>
      <c r="H223" s="34">
        <f t="shared" si="26"/>
        <v>0.98346400000000145</v>
      </c>
      <c r="I223" s="48">
        <f t="shared" si="27"/>
        <v>7.3928840000000301E-2</v>
      </c>
      <c r="J223" s="52">
        <f t="shared" si="28"/>
        <v>6.9093196902356671E-2</v>
      </c>
      <c r="K223" s="47">
        <f t="shared" si="29"/>
        <v>18.821509196902358</v>
      </c>
      <c r="L223" s="52">
        <f t="shared" si="30"/>
        <v>0.83607396555742941</v>
      </c>
    </row>
    <row r="224" spans="1:12" x14ac:dyDescent="0.3">
      <c r="A224" t="s">
        <v>36</v>
      </c>
      <c r="B224" s="3" t="s">
        <v>12</v>
      </c>
      <c r="C224" s="31">
        <v>19.204989999999999</v>
      </c>
      <c r="D224" s="34">
        <v>222</v>
      </c>
      <c r="E224" s="23">
        <f t="shared" si="24"/>
        <v>49284</v>
      </c>
      <c r="F224" s="34">
        <f t="shared" si="31"/>
        <v>18.830383999999999</v>
      </c>
      <c r="G224" s="48">
        <f t="shared" si="25"/>
        <v>0.14032965523599999</v>
      </c>
      <c r="H224" s="34">
        <f t="shared" si="26"/>
        <v>0.37460599999999999</v>
      </c>
      <c r="I224" s="48">
        <f t="shared" si="27"/>
        <v>-0.16692123999999914</v>
      </c>
      <c r="J224" s="52">
        <f t="shared" si="28"/>
        <v>-0.17175688309764278</v>
      </c>
      <c r="K224" s="47">
        <f t="shared" si="29"/>
        <v>18.658627116902355</v>
      </c>
      <c r="L224" s="52">
        <f t="shared" si="30"/>
        <v>0.29851240002676899</v>
      </c>
    </row>
    <row r="225" spans="1:12" x14ac:dyDescent="0.3">
      <c r="A225" t="s">
        <v>36</v>
      </c>
      <c r="B225" s="3" t="s">
        <v>13</v>
      </c>
      <c r="C225" s="31">
        <v>18.64649</v>
      </c>
      <c r="D225" s="34">
        <v>223</v>
      </c>
      <c r="E225" s="23">
        <f t="shared" si="24"/>
        <v>49729</v>
      </c>
      <c r="F225" s="34">
        <f t="shared" si="31"/>
        <v>18.908704</v>
      </c>
      <c r="G225" s="48">
        <f t="shared" si="25"/>
        <v>6.8756181796000085E-2</v>
      </c>
      <c r="H225" s="34">
        <f t="shared" si="26"/>
        <v>-0.26221400000000017</v>
      </c>
      <c r="I225" s="48">
        <f t="shared" si="27"/>
        <v>0.59006572000000079</v>
      </c>
      <c r="J225" s="52">
        <f t="shared" si="28"/>
        <v>0.58523007690235718</v>
      </c>
      <c r="K225" s="47">
        <f t="shared" si="29"/>
        <v>19.493934076902356</v>
      </c>
      <c r="L225" s="52">
        <f t="shared" si="30"/>
        <v>0.71816146347688614</v>
      </c>
    </row>
    <row r="226" spans="1:12" x14ac:dyDescent="0.3">
      <c r="A226" t="s">
        <v>36</v>
      </c>
      <c r="B226" s="3" t="s">
        <v>14</v>
      </c>
      <c r="C226" s="31">
        <v>19.60106</v>
      </c>
      <c r="D226" s="34">
        <v>224</v>
      </c>
      <c r="E226" s="23">
        <f t="shared" si="24"/>
        <v>50176</v>
      </c>
      <c r="F226" s="34">
        <f t="shared" si="31"/>
        <v>18.987375999999998</v>
      </c>
      <c r="G226" s="48">
        <f t="shared" si="25"/>
        <v>0.37660805185600343</v>
      </c>
      <c r="H226" s="34">
        <f t="shared" si="26"/>
        <v>0.61368400000000278</v>
      </c>
      <c r="I226" s="48">
        <f t="shared" si="27"/>
        <v>0.43026768000000049</v>
      </c>
      <c r="J226" s="52">
        <f t="shared" si="28"/>
        <v>0.42543203690235687</v>
      </c>
      <c r="K226" s="47">
        <f t="shared" si="29"/>
        <v>19.412808036902355</v>
      </c>
      <c r="L226" s="52">
        <f t="shared" si="30"/>
        <v>3.5438801610117227E-2</v>
      </c>
    </row>
    <row r="227" spans="1:12" x14ac:dyDescent="0.3">
      <c r="A227" t="s">
        <v>36</v>
      </c>
      <c r="B227" s="3" t="s">
        <v>15</v>
      </c>
      <c r="C227" s="31">
        <v>18.024429999999999</v>
      </c>
      <c r="D227" s="34">
        <v>225</v>
      </c>
      <c r="E227" s="23">
        <f t="shared" si="24"/>
        <v>50625</v>
      </c>
      <c r="F227" s="34">
        <f t="shared" si="31"/>
        <v>19.066400000000002</v>
      </c>
      <c r="G227" s="48">
        <f t="shared" si="25"/>
        <v>1.0857014809000056</v>
      </c>
      <c r="H227" s="34">
        <f t="shared" si="26"/>
        <v>-1.0419700000000027</v>
      </c>
      <c r="I227" s="48">
        <f t="shared" si="27"/>
        <v>0.33946204000000008</v>
      </c>
      <c r="J227" s="52">
        <f t="shared" si="28"/>
        <v>0.33462639690235646</v>
      </c>
      <c r="K227" s="47">
        <f t="shared" si="29"/>
        <v>19.40102639690236</v>
      </c>
      <c r="L227" s="52">
        <f t="shared" si="30"/>
        <v>1.8950176399645624</v>
      </c>
    </row>
    <row r="228" spans="1:12" x14ac:dyDescent="0.3">
      <c r="A228" t="s">
        <v>36</v>
      </c>
      <c r="B228" s="3" t="s">
        <v>16</v>
      </c>
      <c r="C228" s="31">
        <v>20.562660000000001</v>
      </c>
      <c r="D228" s="34">
        <v>226</v>
      </c>
      <c r="E228" s="23">
        <f t="shared" si="24"/>
        <v>51076</v>
      </c>
      <c r="F228" s="34">
        <f t="shared" si="31"/>
        <v>19.145775999999998</v>
      </c>
      <c r="G228" s="48">
        <f t="shared" si="25"/>
        <v>2.0075602694560089</v>
      </c>
      <c r="H228" s="34">
        <f t="shared" si="26"/>
        <v>1.4168840000000031</v>
      </c>
      <c r="I228" s="48">
        <f t="shared" si="27"/>
        <v>0.8874098333333339</v>
      </c>
      <c r="J228" s="52">
        <f t="shared" si="28"/>
        <v>0.88257419023569028</v>
      </c>
      <c r="K228" s="47">
        <f t="shared" si="29"/>
        <v>20.028350190235688</v>
      </c>
      <c r="L228" s="52">
        <f t="shared" si="30"/>
        <v>0.28548697281037622</v>
      </c>
    </row>
    <row r="229" spans="1:12" x14ac:dyDescent="0.3">
      <c r="A229" t="s">
        <v>36</v>
      </c>
      <c r="B229" s="3" t="s">
        <v>17</v>
      </c>
      <c r="C229" s="31">
        <v>20.77148</v>
      </c>
      <c r="D229" s="34">
        <v>227</v>
      </c>
      <c r="E229" s="23">
        <f t="shared" si="24"/>
        <v>51529</v>
      </c>
      <c r="F229" s="34">
        <f t="shared" si="31"/>
        <v>19.225504000000001</v>
      </c>
      <c r="G229" s="48">
        <f t="shared" si="25"/>
        <v>2.3900417925759987</v>
      </c>
      <c r="H229" s="34">
        <f t="shared" si="26"/>
        <v>1.5459759999999996</v>
      </c>
      <c r="I229" s="48">
        <f t="shared" si="27"/>
        <v>0.97747454166666692</v>
      </c>
      <c r="J229" s="52">
        <f t="shared" si="28"/>
        <v>0.9726388985690233</v>
      </c>
      <c r="K229" s="47">
        <f t="shared" si="29"/>
        <v>20.198142898569024</v>
      </c>
      <c r="L229" s="52">
        <f t="shared" si="30"/>
        <v>0.32871543187727331</v>
      </c>
    </row>
    <row r="230" spans="1:12" x14ac:dyDescent="0.3">
      <c r="A230" t="s">
        <v>36</v>
      </c>
      <c r="B230" s="3" t="s">
        <v>18</v>
      </c>
      <c r="C230" s="31">
        <v>16.801639999999999</v>
      </c>
      <c r="D230" s="34">
        <v>228</v>
      </c>
      <c r="E230" s="23">
        <f t="shared" si="24"/>
        <v>51984</v>
      </c>
      <c r="F230" s="34">
        <f t="shared" si="31"/>
        <v>19.305584</v>
      </c>
      <c r="G230" s="48">
        <f t="shared" si="25"/>
        <v>6.2697355551360028</v>
      </c>
      <c r="H230" s="34">
        <f t="shared" si="26"/>
        <v>-2.5039440000000006</v>
      </c>
      <c r="I230" s="48">
        <f t="shared" si="27"/>
        <v>-0.15494949999999941</v>
      </c>
      <c r="J230" s="52">
        <f t="shared" si="28"/>
        <v>-0.15978514309764305</v>
      </c>
      <c r="K230" s="47">
        <f t="shared" si="29"/>
        <v>19.145798856902356</v>
      </c>
      <c r="L230" s="52">
        <f t="shared" si="30"/>
        <v>5.4950807463937661</v>
      </c>
    </row>
    <row r="231" spans="1:12" x14ac:dyDescent="0.3">
      <c r="A231" t="s">
        <v>37</v>
      </c>
      <c r="B231" s="3" t="s">
        <v>6</v>
      </c>
      <c r="C231" s="31">
        <v>18.5867</v>
      </c>
      <c r="D231" s="34">
        <v>229</v>
      </c>
      <c r="E231" s="23">
        <f t="shared" si="24"/>
        <v>52441</v>
      </c>
      <c r="F231" s="34">
        <f t="shared" si="31"/>
        <v>19.386015999999998</v>
      </c>
      <c r="G231" s="48">
        <f t="shared" si="25"/>
        <v>0.63890606785599591</v>
      </c>
      <c r="H231" s="34">
        <f t="shared" si="26"/>
        <v>-0.79931599999999747</v>
      </c>
      <c r="I231" s="48">
        <f t="shared" si="27"/>
        <v>-0.65248879999999931</v>
      </c>
      <c r="J231" s="52">
        <f t="shared" si="28"/>
        <v>-0.65732444309764293</v>
      </c>
      <c r="K231" s="47">
        <f t="shared" si="29"/>
        <v>18.728691556902355</v>
      </c>
      <c r="L231" s="52">
        <f t="shared" si="30"/>
        <v>2.0161602231554557E-2</v>
      </c>
    </row>
    <row r="232" spans="1:12" x14ac:dyDescent="0.3">
      <c r="A232" t="s">
        <v>37</v>
      </c>
      <c r="B232" s="3" t="s">
        <v>8</v>
      </c>
      <c r="C232" s="31">
        <v>16.67962</v>
      </c>
      <c r="D232" s="34">
        <v>230</v>
      </c>
      <c r="E232" s="23">
        <f t="shared" si="24"/>
        <v>52900</v>
      </c>
      <c r="F232" s="34">
        <f t="shared" si="31"/>
        <v>19.466799999999999</v>
      </c>
      <c r="G232" s="48">
        <f t="shared" si="25"/>
        <v>7.7683723523999966</v>
      </c>
      <c r="H232" s="34">
        <f t="shared" si="26"/>
        <v>-2.7871799999999993</v>
      </c>
      <c r="I232" s="48">
        <f t="shared" si="27"/>
        <v>-1.2868601599999996</v>
      </c>
      <c r="J232" s="52">
        <f t="shared" si="28"/>
        <v>-1.2916958030976433</v>
      </c>
      <c r="K232" s="47">
        <f t="shared" si="29"/>
        <v>18.175104196902357</v>
      </c>
      <c r="L232" s="52">
        <f t="shared" si="30"/>
        <v>2.2364729831846875</v>
      </c>
    </row>
    <row r="233" spans="1:12" x14ac:dyDescent="0.3">
      <c r="A233" t="s">
        <v>37</v>
      </c>
      <c r="B233" s="3" t="s">
        <v>9</v>
      </c>
      <c r="C233" s="31">
        <v>17.00919</v>
      </c>
      <c r="D233" s="34">
        <v>231</v>
      </c>
      <c r="E233" s="23">
        <f t="shared" si="24"/>
        <v>53361</v>
      </c>
      <c r="F233" s="34">
        <f t="shared" si="31"/>
        <v>19.547936</v>
      </c>
      <c r="G233" s="48">
        <f t="shared" si="25"/>
        <v>6.4452312525159989</v>
      </c>
      <c r="H233" s="34">
        <f t="shared" si="26"/>
        <v>-2.5387459999999997</v>
      </c>
      <c r="I233" s="48">
        <f t="shared" si="27"/>
        <v>-0.20590815999999934</v>
      </c>
      <c r="J233" s="52">
        <f t="shared" si="28"/>
        <v>-0.21074380309764298</v>
      </c>
      <c r="K233" s="47">
        <f t="shared" si="29"/>
        <v>19.337192196902357</v>
      </c>
      <c r="L233" s="52">
        <f t="shared" si="30"/>
        <v>5.4195942287822012</v>
      </c>
    </row>
    <row r="234" spans="1:12" x14ac:dyDescent="0.3">
      <c r="A234" t="s">
        <v>37</v>
      </c>
      <c r="B234" s="3" t="s">
        <v>10</v>
      </c>
      <c r="C234" s="31">
        <v>17.709949999999999</v>
      </c>
      <c r="D234" s="34">
        <v>232</v>
      </c>
      <c r="E234" s="23">
        <f t="shared" si="24"/>
        <v>53824</v>
      </c>
      <c r="F234" s="34">
        <f t="shared" si="31"/>
        <v>19.629424</v>
      </c>
      <c r="G234" s="48">
        <f t="shared" si="25"/>
        <v>3.6843804366760038</v>
      </c>
      <c r="H234" s="34">
        <f t="shared" si="26"/>
        <v>-1.919474000000001</v>
      </c>
      <c r="I234" s="48">
        <f t="shared" si="27"/>
        <v>-0.70563595999999928</v>
      </c>
      <c r="J234" s="52">
        <f t="shared" si="28"/>
        <v>-0.7104716030976429</v>
      </c>
      <c r="K234" s="47">
        <f t="shared" si="29"/>
        <v>18.918952396902359</v>
      </c>
      <c r="L234" s="52">
        <f t="shared" si="30"/>
        <v>1.4616867957156512</v>
      </c>
    </row>
    <row r="235" spans="1:12" x14ac:dyDescent="0.3">
      <c r="A235" t="s">
        <v>37</v>
      </c>
      <c r="B235" s="3" t="s">
        <v>11</v>
      </c>
      <c r="C235" s="31">
        <v>18.562239999999999</v>
      </c>
      <c r="D235" s="34">
        <v>233</v>
      </c>
      <c r="E235" s="23">
        <f t="shared" si="24"/>
        <v>54289</v>
      </c>
      <c r="F235" s="34">
        <f t="shared" si="31"/>
        <v>19.711264</v>
      </c>
      <c r="G235" s="48">
        <f t="shared" si="25"/>
        <v>1.3202561525760017</v>
      </c>
      <c r="H235" s="34">
        <f t="shared" si="26"/>
        <v>-1.1490240000000007</v>
      </c>
      <c r="I235" s="48">
        <f t="shared" si="27"/>
        <v>7.3928840000000301E-2</v>
      </c>
      <c r="J235" s="52">
        <f t="shared" si="28"/>
        <v>6.9093196902356671E-2</v>
      </c>
      <c r="K235" s="47">
        <f t="shared" si="29"/>
        <v>19.780357196902358</v>
      </c>
      <c r="L235" s="52">
        <f t="shared" si="30"/>
        <v>1.4838095053892599</v>
      </c>
    </row>
    <row r="236" spans="1:12" x14ac:dyDescent="0.3">
      <c r="A236" t="s">
        <v>37</v>
      </c>
      <c r="B236" s="3" t="s">
        <v>12</v>
      </c>
      <c r="C236" s="31">
        <v>16.42464</v>
      </c>
      <c r="D236" s="34">
        <v>234</v>
      </c>
      <c r="E236" s="23">
        <f t="shared" si="24"/>
        <v>54756</v>
      </c>
      <c r="F236" s="34">
        <f t="shared" si="31"/>
        <v>19.793455999999999</v>
      </c>
      <c r="G236" s="48">
        <f t="shared" si="25"/>
        <v>11.348921241855992</v>
      </c>
      <c r="H236" s="34">
        <f t="shared" si="26"/>
        <v>-3.3688159999999989</v>
      </c>
      <c r="I236" s="48">
        <f t="shared" si="27"/>
        <v>-0.16692123999999914</v>
      </c>
      <c r="J236" s="52">
        <f t="shared" si="28"/>
        <v>-0.17175688309764278</v>
      </c>
      <c r="K236" s="47">
        <f t="shared" si="29"/>
        <v>19.621699116902356</v>
      </c>
      <c r="L236" s="52">
        <f t="shared" si="30"/>
        <v>10.22118699696847</v>
      </c>
    </row>
    <row r="237" spans="1:12" x14ac:dyDescent="0.3">
      <c r="A237" t="s">
        <v>37</v>
      </c>
      <c r="B237" s="3" t="s">
        <v>13</v>
      </c>
      <c r="C237" s="31">
        <v>18.40925</v>
      </c>
      <c r="D237" s="34">
        <v>235</v>
      </c>
      <c r="E237" s="23">
        <f t="shared" si="24"/>
        <v>55225</v>
      </c>
      <c r="F237" s="34">
        <f t="shared" si="31"/>
        <v>19.875999999999998</v>
      </c>
      <c r="G237" s="48">
        <f t="shared" si="25"/>
        <v>2.1513555624999929</v>
      </c>
      <c r="H237" s="34">
        <f t="shared" si="26"/>
        <v>-1.4667499999999976</v>
      </c>
      <c r="I237" s="48">
        <f t="shared" si="27"/>
        <v>0.59006572000000079</v>
      </c>
      <c r="J237" s="52">
        <f t="shared" si="28"/>
        <v>0.58523007690235718</v>
      </c>
      <c r="K237" s="47">
        <f t="shared" si="29"/>
        <v>20.461230076902353</v>
      </c>
      <c r="L237" s="52">
        <f t="shared" si="30"/>
        <v>4.2106222360041876</v>
      </c>
    </row>
    <row r="238" spans="1:12" x14ac:dyDescent="0.3">
      <c r="A238" t="s">
        <v>37</v>
      </c>
      <c r="B238" s="3" t="s">
        <v>14</v>
      </c>
      <c r="C238" s="31">
        <v>17.533000000000001</v>
      </c>
      <c r="D238" s="34">
        <v>236</v>
      </c>
      <c r="E238" s="23">
        <f t="shared" si="24"/>
        <v>55696</v>
      </c>
      <c r="F238" s="34">
        <f t="shared" si="31"/>
        <v>19.958895999999999</v>
      </c>
      <c r="G238" s="48">
        <f t="shared" si="25"/>
        <v>5.8849714028159905</v>
      </c>
      <c r="H238" s="34">
        <f t="shared" si="26"/>
        <v>-2.4258959999999981</v>
      </c>
      <c r="I238" s="48">
        <f t="shared" si="27"/>
        <v>0.43026768000000049</v>
      </c>
      <c r="J238" s="52">
        <f t="shared" si="28"/>
        <v>0.42543203690235687</v>
      </c>
      <c r="K238" s="47">
        <f t="shared" si="29"/>
        <v>20.384328036902357</v>
      </c>
      <c r="L238" s="52">
        <f t="shared" si="30"/>
        <v>8.1300715740254397</v>
      </c>
    </row>
    <row r="239" spans="1:12" x14ac:dyDescent="0.3">
      <c r="A239" t="s">
        <v>37</v>
      </c>
      <c r="B239" s="3" t="s">
        <v>15</v>
      </c>
      <c r="C239" s="31">
        <v>17.715579999999999</v>
      </c>
      <c r="D239" s="34">
        <v>237</v>
      </c>
      <c r="E239" s="23">
        <f t="shared" si="24"/>
        <v>56169</v>
      </c>
      <c r="F239" s="34">
        <f t="shared" si="31"/>
        <v>20.042144</v>
      </c>
      <c r="G239" s="48">
        <f t="shared" si="25"/>
        <v>5.4129000460960057</v>
      </c>
      <c r="H239" s="34">
        <f t="shared" si="26"/>
        <v>-2.3265640000000012</v>
      </c>
      <c r="I239" s="48">
        <f t="shared" si="27"/>
        <v>0.33946204000000008</v>
      </c>
      <c r="J239" s="52">
        <f t="shared" si="28"/>
        <v>0.33462639690235646</v>
      </c>
      <c r="K239" s="47">
        <f t="shared" si="29"/>
        <v>20.376770396902359</v>
      </c>
      <c r="L239" s="52">
        <f t="shared" si="30"/>
        <v>7.0819343285653371</v>
      </c>
    </row>
    <row r="240" spans="1:12" x14ac:dyDescent="0.3">
      <c r="A240" t="s">
        <v>37</v>
      </c>
      <c r="B240" s="3" t="s">
        <v>16</v>
      </c>
      <c r="C240" s="31">
        <v>19.483979999999999</v>
      </c>
      <c r="D240" s="34">
        <v>238</v>
      </c>
      <c r="E240" s="23">
        <f t="shared" si="24"/>
        <v>56644</v>
      </c>
      <c r="F240" s="34">
        <f t="shared" si="31"/>
        <v>20.125743999999997</v>
      </c>
      <c r="G240" s="48">
        <f t="shared" si="25"/>
        <v>0.41186103169599803</v>
      </c>
      <c r="H240" s="34">
        <f t="shared" si="26"/>
        <v>-0.64176399999999845</v>
      </c>
      <c r="I240" s="48">
        <f t="shared" si="27"/>
        <v>0.8874098333333339</v>
      </c>
      <c r="J240" s="52">
        <f t="shared" si="28"/>
        <v>0.88257419023569028</v>
      </c>
      <c r="K240" s="47">
        <f t="shared" si="29"/>
        <v>21.008318190235688</v>
      </c>
      <c r="L240" s="52">
        <f t="shared" si="30"/>
        <v>2.3236069182110146</v>
      </c>
    </row>
    <row r="241" spans="1:12" x14ac:dyDescent="0.3">
      <c r="A241" t="s">
        <v>37</v>
      </c>
      <c r="B241" s="3" t="s">
        <v>17</v>
      </c>
      <c r="C241" s="31">
        <v>17.714369999999999</v>
      </c>
      <c r="D241" s="34">
        <v>239</v>
      </c>
      <c r="E241" s="23">
        <f t="shared" si="24"/>
        <v>57121</v>
      </c>
      <c r="F241" s="34">
        <f t="shared" si="31"/>
        <v>20.209696000000001</v>
      </c>
      <c r="G241" s="48">
        <f t="shared" si="25"/>
        <v>6.2266518462760105</v>
      </c>
      <c r="H241" s="34">
        <f t="shared" si="26"/>
        <v>-2.4953260000000022</v>
      </c>
      <c r="I241" s="48">
        <f t="shared" si="27"/>
        <v>0.97747454166666692</v>
      </c>
      <c r="J241" s="52">
        <f t="shared" si="28"/>
        <v>0.9726388985690233</v>
      </c>
      <c r="K241" s="47">
        <f t="shared" si="29"/>
        <v>21.182334898569025</v>
      </c>
      <c r="L241" s="52">
        <f t="shared" si="30"/>
        <v>12.026780537706873</v>
      </c>
    </row>
    <row r="242" spans="1:12" x14ac:dyDescent="0.3">
      <c r="A242" t="s">
        <v>37</v>
      </c>
      <c r="B242" s="3" t="s">
        <v>18</v>
      </c>
      <c r="C242" s="31">
        <v>17.893190000000001</v>
      </c>
      <c r="D242" s="34">
        <v>240</v>
      </c>
      <c r="E242" s="23">
        <f t="shared" si="24"/>
        <v>57600</v>
      </c>
      <c r="F242" s="34">
        <f t="shared" si="31"/>
        <v>20.293999999999997</v>
      </c>
      <c r="G242" s="48">
        <f t="shared" si="25"/>
        <v>5.763888656099982</v>
      </c>
      <c r="H242" s="34">
        <f t="shared" si="26"/>
        <v>-2.4008099999999963</v>
      </c>
      <c r="I242" s="48">
        <f t="shared" si="27"/>
        <v>-0.15494949999999941</v>
      </c>
      <c r="J242" s="52">
        <f t="shared" si="28"/>
        <v>-0.15978514309764305</v>
      </c>
      <c r="K242" s="47">
        <f t="shared" si="29"/>
        <v>20.134214856902354</v>
      </c>
      <c r="L242" s="52">
        <f t="shared" si="30"/>
        <v>5.0221924092542114</v>
      </c>
    </row>
    <row r="243" spans="1:12" x14ac:dyDescent="0.3">
      <c r="A243" t="s">
        <v>38</v>
      </c>
      <c r="B243" s="3" t="s">
        <v>6</v>
      </c>
      <c r="C243" s="31">
        <v>17.261749999999999</v>
      </c>
      <c r="D243" s="34">
        <v>241</v>
      </c>
      <c r="E243" s="23">
        <f t="shared" si="24"/>
        <v>58081</v>
      </c>
      <c r="F243" s="34">
        <f t="shared" si="31"/>
        <v>20.378655999999999</v>
      </c>
      <c r="G243" s="48">
        <f t="shared" si="25"/>
        <v>9.7151030128360016</v>
      </c>
      <c r="H243" s="34">
        <f t="shared" si="26"/>
        <v>-3.1169060000000002</v>
      </c>
      <c r="I243" s="48">
        <f t="shared" si="27"/>
        <v>-0.65248879999999931</v>
      </c>
      <c r="J243" s="52">
        <f t="shared" si="28"/>
        <v>-0.65732444309764293</v>
      </c>
      <c r="K243" s="47">
        <f t="shared" si="29"/>
        <v>19.721331556902356</v>
      </c>
      <c r="L243" s="52">
        <f t="shared" si="30"/>
        <v>6.0495414350542234</v>
      </c>
    </row>
    <row r="244" spans="1:12" x14ac:dyDescent="0.3">
      <c r="A244" t="s">
        <v>38</v>
      </c>
      <c r="B244" s="3" t="s">
        <v>8</v>
      </c>
      <c r="C244" s="31">
        <v>14.296110000000001</v>
      </c>
      <c r="D244" s="34">
        <v>242</v>
      </c>
      <c r="E244" s="23">
        <f t="shared" si="24"/>
        <v>58564</v>
      </c>
      <c r="F244" s="34">
        <f t="shared" si="31"/>
        <v>20.463664000000001</v>
      </c>
      <c r="G244" s="48">
        <f t="shared" si="25"/>
        <v>38.03872234291601</v>
      </c>
      <c r="H244" s="34">
        <f t="shared" si="26"/>
        <v>-6.1675540000000009</v>
      </c>
      <c r="I244" s="48">
        <f t="shared" si="27"/>
        <v>-1.2868601599999996</v>
      </c>
      <c r="J244" s="52">
        <f t="shared" si="28"/>
        <v>-1.2916958030976433</v>
      </c>
      <c r="K244" s="47">
        <f t="shared" si="29"/>
        <v>19.171968196902359</v>
      </c>
      <c r="L244" s="52">
        <f t="shared" si="30"/>
        <v>23.77399315629992</v>
      </c>
    </row>
    <row r="245" spans="1:12" x14ac:dyDescent="0.3">
      <c r="A245" t="s">
        <v>38</v>
      </c>
      <c r="B245" s="3" t="s">
        <v>9</v>
      </c>
      <c r="C245" s="31">
        <v>14.94666</v>
      </c>
      <c r="D245" s="34">
        <v>243</v>
      </c>
      <c r="E245" s="23">
        <f t="shared" si="24"/>
        <v>59049</v>
      </c>
      <c r="F245" s="34">
        <f t="shared" si="31"/>
        <v>20.549023999999999</v>
      </c>
      <c r="G245" s="48">
        <f t="shared" si="25"/>
        <v>31.386482388495995</v>
      </c>
      <c r="H245" s="34">
        <f t="shared" si="26"/>
        <v>-5.6023639999999997</v>
      </c>
      <c r="I245" s="48">
        <f t="shared" si="27"/>
        <v>-0.20590815999999934</v>
      </c>
      <c r="J245" s="52">
        <f t="shared" si="28"/>
        <v>-0.21074380309764298</v>
      </c>
      <c r="K245" s="47">
        <f t="shared" si="29"/>
        <v>20.338280196902357</v>
      </c>
      <c r="L245" s="52">
        <f t="shared" si="30"/>
        <v>29.069568347645411</v>
      </c>
    </row>
    <row r="246" spans="1:12" x14ac:dyDescent="0.3">
      <c r="A246" t="s">
        <v>38</v>
      </c>
      <c r="B246" s="3" t="s">
        <v>10</v>
      </c>
      <c r="C246" s="31">
        <v>15.04491</v>
      </c>
      <c r="D246" s="34">
        <v>244</v>
      </c>
      <c r="E246" s="23">
        <f t="shared" si="24"/>
        <v>59536</v>
      </c>
      <c r="F246" s="34">
        <f t="shared" si="31"/>
        <v>20.634736</v>
      </c>
      <c r="G246" s="48">
        <f t="shared" si="25"/>
        <v>31.246154710276006</v>
      </c>
      <c r="H246" s="34">
        <f t="shared" si="26"/>
        <v>-5.5898260000000004</v>
      </c>
      <c r="I246" s="48">
        <f t="shared" si="27"/>
        <v>-0.70563595999999928</v>
      </c>
      <c r="J246" s="52">
        <f t="shared" si="28"/>
        <v>-0.7104716030976429</v>
      </c>
      <c r="K246" s="47">
        <f t="shared" si="29"/>
        <v>19.924264396902359</v>
      </c>
      <c r="L246" s="52">
        <f t="shared" si="30"/>
        <v>23.808099330570386</v>
      </c>
    </row>
    <row r="247" spans="1:12" x14ac:dyDescent="0.3">
      <c r="A247" t="s">
        <v>38</v>
      </c>
      <c r="B247" s="3" t="s">
        <v>11</v>
      </c>
      <c r="C247" s="31">
        <v>14.348610000000001</v>
      </c>
      <c r="D247" s="34">
        <v>245</v>
      </c>
      <c r="E247" s="23">
        <f t="shared" si="24"/>
        <v>60025</v>
      </c>
      <c r="F247" s="34">
        <f t="shared" si="31"/>
        <v>20.720799999999997</v>
      </c>
      <c r="G247" s="48">
        <f t="shared" si="25"/>
        <v>40.604805396099955</v>
      </c>
      <c r="H247" s="34">
        <f t="shared" si="26"/>
        <v>-6.3721899999999962</v>
      </c>
      <c r="I247" s="48">
        <f t="shared" si="27"/>
        <v>7.3928840000000301E-2</v>
      </c>
      <c r="J247" s="52">
        <f t="shared" si="28"/>
        <v>6.9093196902356671E-2</v>
      </c>
      <c r="K247" s="47">
        <f t="shared" si="29"/>
        <v>20.789893196902355</v>
      </c>
      <c r="L247" s="52">
        <f t="shared" si="30"/>
        <v>41.490129222696616</v>
      </c>
    </row>
    <row r="248" spans="1:12" x14ac:dyDescent="0.3">
      <c r="A248" t="s">
        <v>38</v>
      </c>
      <c r="B248" s="3" t="s">
        <v>12</v>
      </c>
      <c r="C248" s="31">
        <v>16.027719999999999</v>
      </c>
      <c r="D248" s="34">
        <v>246</v>
      </c>
      <c r="E248" s="23">
        <f t="shared" si="24"/>
        <v>60516</v>
      </c>
      <c r="F248" s="34">
        <f t="shared" si="31"/>
        <v>20.807215999999997</v>
      </c>
      <c r="G248" s="48">
        <f t="shared" si="25"/>
        <v>22.843582014015983</v>
      </c>
      <c r="H248" s="34">
        <f t="shared" si="26"/>
        <v>-4.7794959999999982</v>
      </c>
      <c r="I248" s="48">
        <f t="shared" si="27"/>
        <v>-0.16692123999999914</v>
      </c>
      <c r="J248" s="52">
        <f t="shared" si="28"/>
        <v>-0.17175688309764278</v>
      </c>
      <c r="K248" s="47">
        <f t="shared" si="29"/>
        <v>20.635459116902354</v>
      </c>
      <c r="L248" s="52">
        <f t="shared" si="30"/>
        <v>21.231259769432093</v>
      </c>
    </row>
    <row r="249" spans="1:12" x14ac:dyDescent="0.3">
      <c r="A249" t="s">
        <v>38</v>
      </c>
      <c r="B249" s="3" t="s">
        <v>13</v>
      </c>
      <c r="C249" s="31">
        <v>18.09994</v>
      </c>
      <c r="D249" s="34">
        <v>247</v>
      </c>
      <c r="E249" s="23">
        <f t="shared" si="24"/>
        <v>61009</v>
      </c>
      <c r="F249" s="34">
        <f t="shared" si="31"/>
        <v>20.893984</v>
      </c>
      <c r="G249" s="48">
        <f t="shared" si="25"/>
        <v>7.8066818739359976</v>
      </c>
      <c r="H249" s="34">
        <f t="shared" si="26"/>
        <v>-2.7940439999999995</v>
      </c>
      <c r="I249" s="48">
        <f t="shared" si="27"/>
        <v>0.59006572000000079</v>
      </c>
      <c r="J249" s="52">
        <f t="shared" si="28"/>
        <v>0.58523007690235718</v>
      </c>
      <c r="K249" s="47">
        <f t="shared" si="29"/>
        <v>21.479214076902355</v>
      </c>
      <c r="L249" s="52">
        <f t="shared" si="30"/>
        <v>11.419493286824265</v>
      </c>
    </row>
    <row r="250" spans="1:12" x14ac:dyDescent="0.3">
      <c r="A250" t="s">
        <v>38</v>
      </c>
      <c r="B250" s="3" t="s">
        <v>14</v>
      </c>
      <c r="C250" s="31">
        <v>17.250779999999999</v>
      </c>
      <c r="D250" s="34">
        <v>248</v>
      </c>
      <c r="E250" s="23">
        <f t="shared" si="24"/>
        <v>61504</v>
      </c>
      <c r="F250" s="34">
        <f t="shared" si="31"/>
        <v>20.981104000000002</v>
      </c>
      <c r="G250" s="48">
        <f t="shared" si="25"/>
        <v>13.915317144976022</v>
      </c>
      <c r="H250" s="34">
        <f t="shared" si="26"/>
        <v>-3.7303240000000031</v>
      </c>
      <c r="I250" s="48">
        <f t="shared" si="27"/>
        <v>0.43026768000000049</v>
      </c>
      <c r="J250" s="52">
        <f t="shared" si="28"/>
        <v>0.42543203690235687</v>
      </c>
      <c r="K250" s="47">
        <f t="shared" si="29"/>
        <v>21.406536036902359</v>
      </c>
      <c r="L250" s="52">
        <f t="shared" si="30"/>
        <v>17.270308238250415</v>
      </c>
    </row>
    <row r="251" spans="1:12" x14ac:dyDescent="0.3">
      <c r="A251" t="s">
        <v>38</v>
      </c>
      <c r="B251" s="3" t="s">
        <v>15</v>
      </c>
      <c r="C251" s="31">
        <v>17.121189999999999</v>
      </c>
      <c r="D251" s="34">
        <v>249</v>
      </c>
      <c r="E251" s="23">
        <f t="shared" si="24"/>
        <v>62001</v>
      </c>
      <c r="F251" s="34">
        <f t="shared" si="31"/>
        <v>21.068576</v>
      </c>
      <c r="G251" s="48">
        <f t="shared" si="25"/>
        <v>15.581856232996012</v>
      </c>
      <c r="H251" s="34">
        <f t="shared" si="26"/>
        <v>-3.9473860000000016</v>
      </c>
      <c r="I251" s="48">
        <f t="shared" si="27"/>
        <v>0.33946204000000008</v>
      </c>
      <c r="J251" s="52">
        <f t="shared" si="28"/>
        <v>0.33462639690235646</v>
      </c>
      <c r="K251" s="47">
        <f t="shared" si="29"/>
        <v>21.403202396902358</v>
      </c>
      <c r="L251" s="52">
        <f t="shared" si="30"/>
        <v>18.335630167225492</v>
      </c>
    </row>
    <row r="252" spans="1:12" x14ac:dyDescent="0.3">
      <c r="A252" t="s">
        <v>38</v>
      </c>
      <c r="B252" s="3" t="s">
        <v>16</v>
      </c>
      <c r="C252" s="31">
        <v>18.468340000000001</v>
      </c>
      <c r="D252" s="34">
        <v>250</v>
      </c>
      <c r="E252" s="23">
        <f t="shared" si="24"/>
        <v>62500</v>
      </c>
      <c r="F252" s="34">
        <f t="shared" si="31"/>
        <v>21.156399999999998</v>
      </c>
      <c r="G252" s="48">
        <f t="shared" si="25"/>
        <v>7.2256665635999813</v>
      </c>
      <c r="H252" s="34">
        <f t="shared" si="26"/>
        <v>-2.6880599999999966</v>
      </c>
      <c r="I252" s="48">
        <f t="shared" si="27"/>
        <v>0.8874098333333339</v>
      </c>
      <c r="J252" s="52">
        <f t="shared" si="28"/>
        <v>0.88257419023569028</v>
      </c>
      <c r="K252" s="47">
        <f t="shared" si="29"/>
        <v>22.038974190235688</v>
      </c>
      <c r="L252" s="52">
        <f t="shared" si="30"/>
        <v>12.749428520480059</v>
      </c>
    </row>
    <row r="253" spans="1:12" x14ac:dyDescent="0.3">
      <c r="A253" t="s">
        <v>38</v>
      </c>
      <c r="B253" s="3" t="s">
        <v>17</v>
      </c>
      <c r="C253" s="31">
        <v>20.695959999999999</v>
      </c>
      <c r="D253" s="34">
        <v>251</v>
      </c>
      <c r="E253" s="23">
        <f t="shared" si="24"/>
        <v>63001</v>
      </c>
      <c r="F253" s="34">
        <f t="shared" si="31"/>
        <v>21.244575999999999</v>
      </c>
      <c r="G253" s="48">
        <f t="shared" si="25"/>
        <v>0.30097951545599899</v>
      </c>
      <c r="H253" s="34">
        <f t="shared" si="26"/>
        <v>-0.5486159999999991</v>
      </c>
      <c r="I253" s="48">
        <f t="shared" si="27"/>
        <v>0.97747454166666692</v>
      </c>
      <c r="J253" s="52">
        <f t="shared" si="28"/>
        <v>0.9726388985690233</v>
      </c>
      <c r="K253" s="47">
        <f t="shared" si="29"/>
        <v>22.217214898569022</v>
      </c>
      <c r="L253" s="52">
        <f t="shared" si="30"/>
        <v>2.3142164664202474</v>
      </c>
    </row>
    <row r="254" spans="1:12" x14ac:dyDescent="0.3">
      <c r="A254" t="s">
        <v>38</v>
      </c>
      <c r="B254" s="3" t="s">
        <v>18</v>
      </c>
      <c r="C254" s="31">
        <v>19.574950000000001</v>
      </c>
      <c r="D254" s="34">
        <v>252</v>
      </c>
      <c r="E254" s="23">
        <f t="shared" si="24"/>
        <v>63504</v>
      </c>
      <c r="F254" s="34">
        <f t="shared" si="31"/>
        <v>21.333103999999999</v>
      </c>
      <c r="G254" s="48">
        <f t="shared" si="25"/>
        <v>3.0911054877159914</v>
      </c>
      <c r="H254" s="34">
        <f t="shared" si="26"/>
        <v>-1.7581539999999976</v>
      </c>
      <c r="I254" s="48">
        <f t="shared" si="27"/>
        <v>-0.15494949999999941</v>
      </c>
      <c r="J254" s="52">
        <f t="shared" si="28"/>
        <v>-0.15978514309764305</v>
      </c>
      <c r="K254" s="47">
        <f t="shared" si="29"/>
        <v>21.173318856902355</v>
      </c>
      <c r="L254" s="52">
        <f t="shared" si="30"/>
        <v>2.5547830027153382</v>
      </c>
    </row>
    <row r="255" spans="1:12" x14ac:dyDescent="0.3">
      <c r="A255" t="s">
        <v>39</v>
      </c>
      <c r="B255" s="3" t="s">
        <v>6</v>
      </c>
      <c r="C255" s="31">
        <v>18.09431</v>
      </c>
      <c r="D255" s="34">
        <v>253</v>
      </c>
      <c r="E255" s="23">
        <f t="shared" si="24"/>
        <v>64009</v>
      </c>
      <c r="F255" s="34">
        <f t="shared" si="31"/>
        <v>21.421984000000002</v>
      </c>
      <c r="G255" s="48">
        <f t="shared" si="25"/>
        <v>11.073414250276011</v>
      </c>
      <c r="H255" s="34">
        <f t="shared" si="26"/>
        <v>-3.3276740000000018</v>
      </c>
      <c r="I255" s="48">
        <f t="shared" si="27"/>
        <v>-0.65248879999999931</v>
      </c>
      <c r="J255" s="52">
        <f t="shared" si="28"/>
        <v>-0.65732444309764293</v>
      </c>
      <c r="K255" s="47">
        <f t="shared" si="29"/>
        <v>20.764659556902359</v>
      </c>
      <c r="L255" s="52">
        <f t="shared" si="30"/>
        <v>7.1307667560486241</v>
      </c>
    </row>
    <row r="256" spans="1:12" x14ac:dyDescent="0.3">
      <c r="A256" t="s">
        <v>39</v>
      </c>
      <c r="B256" s="3" t="s">
        <v>8</v>
      </c>
      <c r="C256" s="31">
        <v>18.722349999999999</v>
      </c>
      <c r="D256" s="34">
        <v>254</v>
      </c>
      <c r="E256" s="23">
        <f t="shared" si="24"/>
        <v>64516</v>
      </c>
      <c r="F256" s="34">
        <f t="shared" si="31"/>
        <v>21.511215999999997</v>
      </c>
      <c r="G256" s="48">
        <f t="shared" si="25"/>
        <v>7.777773565955993</v>
      </c>
      <c r="H256" s="34">
        <f t="shared" si="26"/>
        <v>-2.7888659999999987</v>
      </c>
      <c r="I256" s="48">
        <f t="shared" si="27"/>
        <v>-1.2868601599999996</v>
      </c>
      <c r="J256" s="52">
        <f t="shared" si="28"/>
        <v>-1.2916958030976433</v>
      </c>
      <c r="K256" s="47">
        <f t="shared" si="29"/>
        <v>20.219520196902355</v>
      </c>
      <c r="L256" s="52">
        <f t="shared" si="30"/>
        <v>2.2415185984926405</v>
      </c>
    </row>
    <row r="257" spans="1:12" x14ac:dyDescent="0.3">
      <c r="A257" t="s">
        <v>39</v>
      </c>
      <c r="B257" s="3" t="s">
        <v>9</v>
      </c>
      <c r="C257" s="31">
        <v>21.328949999999999</v>
      </c>
      <c r="D257" s="34">
        <v>255</v>
      </c>
      <c r="E257" s="23">
        <f t="shared" si="24"/>
        <v>65025</v>
      </c>
      <c r="F257" s="34">
        <f t="shared" si="31"/>
        <v>21.6008</v>
      </c>
      <c r="G257" s="48">
        <f t="shared" si="25"/>
        <v>7.3902422500000328E-2</v>
      </c>
      <c r="H257" s="34">
        <f t="shared" si="26"/>
        <v>-0.27185000000000059</v>
      </c>
      <c r="I257" s="48">
        <f t="shared" si="27"/>
        <v>-0.20590815999999934</v>
      </c>
      <c r="J257" s="52">
        <f t="shared" si="28"/>
        <v>-0.21074380309764298</v>
      </c>
      <c r="K257" s="47">
        <f t="shared" si="29"/>
        <v>21.390056196902357</v>
      </c>
      <c r="L257" s="52">
        <f t="shared" si="30"/>
        <v>3.7339672998697561E-3</v>
      </c>
    </row>
    <row r="258" spans="1:12" x14ac:dyDescent="0.3">
      <c r="A258" t="s">
        <v>39</v>
      </c>
      <c r="B258" s="3" t="s">
        <v>10</v>
      </c>
      <c r="C258" s="31">
        <v>19.80613</v>
      </c>
      <c r="D258" s="34">
        <v>256</v>
      </c>
      <c r="E258" s="23">
        <f t="shared" si="24"/>
        <v>65536</v>
      </c>
      <c r="F258" s="34">
        <f t="shared" si="31"/>
        <v>21.690736000000001</v>
      </c>
      <c r="G258" s="48">
        <f t="shared" si="25"/>
        <v>3.551739775236006</v>
      </c>
      <c r="H258" s="34">
        <f t="shared" si="26"/>
        <v>-1.8846060000000016</v>
      </c>
      <c r="I258" s="48">
        <f t="shared" si="27"/>
        <v>-0.70563595999999928</v>
      </c>
      <c r="J258" s="52">
        <f t="shared" si="28"/>
        <v>-0.7104716030976429</v>
      </c>
      <c r="K258" s="47">
        <f t="shared" si="29"/>
        <v>20.98026439690236</v>
      </c>
      <c r="L258" s="52">
        <f t="shared" si="30"/>
        <v>1.3785915819892693</v>
      </c>
    </row>
    <row r="259" spans="1:12" x14ac:dyDescent="0.3">
      <c r="A259" t="s">
        <v>39</v>
      </c>
      <c r="B259" s="3" t="s">
        <v>11</v>
      </c>
      <c r="C259" s="31">
        <v>20.12041</v>
      </c>
      <c r="D259" s="34">
        <v>257</v>
      </c>
      <c r="E259" s="23">
        <f t="shared" si="24"/>
        <v>66049</v>
      </c>
      <c r="F259" s="34">
        <f t="shared" si="31"/>
        <v>21.781023999999999</v>
      </c>
      <c r="G259" s="48">
        <f t="shared" si="25"/>
        <v>2.7576388569959964</v>
      </c>
      <c r="H259" s="34">
        <f t="shared" si="26"/>
        <v>-1.6606139999999989</v>
      </c>
      <c r="I259" s="48">
        <f t="shared" si="27"/>
        <v>7.3928840000000301E-2</v>
      </c>
      <c r="J259" s="52">
        <f t="shared" si="28"/>
        <v>6.9093196902356671E-2</v>
      </c>
      <c r="K259" s="47">
        <f t="shared" si="29"/>
        <v>21.850117196902357</v>
      </c>
      <c r="L259" s="52">
        <f t="shared" si="30"/>
        <v>2.9918869870158091</v>
      </c>
    </row>
    <row r="260" spans="1:12" x14ac:dyDescent="0.3">
      <c r="A260" t="s">
        <v>39</v>
      </c>
      <c r="B260" s="3" t="s">
        <v>12</v>
      </c>
      <c r="C260" s="31">
        <v>21.465260000000001</v>
      </c>
      <c r="D260" s="34">
        <v>258</v>
      </c>
      <c r="E260" s="23">
        <f t="shared" ref="E260:E299" si="32">D260^2</f>
        <v>66564</v>
      </c>
      <c r="F260" s="34">
        <f t="shared" si="31"/>
        <v>21.871663999999999</v>
      </c>
      <c r="G260" s="48">
        <f t="shared" ref="G260:G299" si="33">(C260-F260)^2</f>
        <v>0.16516421121599872</v>
      </c>
      <c r="H260" s="34">
        <f t="shared" ref="H260:H299" si="34">C260-F260</f>
        <v>-0.40640399999999843</v>
      </c>
      <c r="I260" s="48">
        <f t="shared" ref="I260:I299" si="35">AVERAGEIF($B$3:$B$299,"="&amp;_xlfn.VALUETOTEXT(B260),$H$3:$H$299)</f>
        <v>-0.16692123999999914</v>
      </c>
      <c r="J260" s="52">
        <f t="shared" ref="J260:J299" si="36">I260-$P$21</f>
        <v>-0.17175688309764278</v>
      </c>
      <c r="K260" s="47">
        <f t="shared" ref="K260:K299" si="37">F260+J260</f>
        <v>21.699907116902356</v>
      </c>
      <c r="L260" s="52">
        <f t="shared" ref="L260:L299" si="38">(C260-K260)^2</f>
        <v>5.5059269470587535E-2</v>
      </c>
    </row>
    <row r="261" spans="1:12" x14ac:dyDescent="0.3">
      <c r="A261" t="s">
        <v>39</v>
      </c>
      <c r="B261" s="3" t="s">
        <v>13</v>
      </c>
      <c r="C261" s="31">
        <v>20.04731</v>
      </c>
      <c r="D261" s="34">
        <v>259</v>
      </c>
      <c r="E261" s="23">
        <f t="shared" si="32"/>
        <v>67081</v>
      </c>
      <c r="F261" s="34">
        <f t="shared" si="31"/>
        <v>21.962655999999999</v>
      </c>
      <c r="G261" s="48">
        <f t="shared" si="33"/>
        <v>3.6685502997159984</v>
      </c>
      <c r="H261" s="34">
        <f t="shared" si="34"/>
        <v>-1.9153459999999995</v>
      </c>
      <c r="I261" s="48">
        <f t="shared" si="35"/>
        <v>0.59006572000000079</v>
      </c>
      <c r="J261" s="52">
        <f t="shared" si="36"/>
        <v>0.58523007690235718</v>
      </c>
      <c r="K261" s="47">
        <f t="shared" si="37"/>
        <v>22.547886076902355</v>
      </c>
      <c r="L261" s="52">
        <f t="shared" si="38"/>
        <v>6.2528807163763735</v>
      </c>
    </row>
    <row r="262" spans="1:12" x14ac:dyDescent="0.3">
      <c r="A262" t="s">
        <v>39</v>
      </c>
      <c r="B262" s="3" t="s">
        <v>14</v>
      </c>
      <c r="C262" s="31">
        <v>20.138500000000001</v>
      </c>
      <c r="D262" s="34">
        <v>260</v>
      </c>
      <c r="E262" s="23">
        <f t="shared" si="32"/>
        <v>67600</v>
      </c>
      <c r="F262" s="34">
        <f t="shared" ref="F262:F299" si="39">0.000176*E262+10.1564</f>
        <v>22.053999999999998</v>
      </c>
      <c r="G262" s="48">
        <f t="shared" si="33"/>
        <v>3.6691402499999923</v>
      </c>
      <c r="H262" s="34">
        <f t="shared" si="34"/>
        <v>-1.915499999999998</v>
      </c>
      <c r="I262" s="48">
        <f t="shared" si="35"/>
        <v>0.43026768000000049</v>
      </c>
      <c r="J262" s="52">
        <f t="shared" si="36"/>
        <v>0.42543203690235687</v>
      </c>
      <c r="K262" s="47">
        <f t="shared" si="37"/>
        <v>22.479432036902356</v>
      </c>
      <c r="L262" s="52">
        <f t="shared" si="38"/>
        <v>5.4799628013958106</v>
      </c>
    </row>
    <row r="263" spans="1:12" x14ac:dyDescent="0.3">
      <c r="A263" t="s">
        <v>39</v>
      </c>
      <c r="B263" s="3" t="s">
        <v>15</v>
      </c>
      <c r="C263" s="31">
        <v>20.62839</v>
      </c>
      <c r="D263" s="34">
        <v>261</v>
      </c>
      <c r="E263" s="23">
        <f t="shared" si="32"/>
        <v>68121</v>
      </c>
      <c r="F263" s="34">
        <f t="shared" si="39"/>
        <v>22.145696000000001</v>
      </c>
      <c r="G263" s="48">
        <f t="shared" si="33"/>
        <v>2.3022174976360041</v>
      </c>
      <c r="H263" s="34">
        <f t="shared" si="34"/>
        <v>-1.5173060000000014</v>
      </c>
      <c r="I263" s="48">
        <f t="shared" si="35"/>
        <v>0.33946204000000008</v>
      </c>
      <c r="J263" s="52">
        <f t="shared" si="36"/>
        <v>0.33462639690235646</v>
      </c>
      <c r="K263" s="47">
        <f t="shared" si="37"/>
        <v>22.480322396902359</v>
      </c>
      <c r="L263" s="52">
        <f t="shared" si="38"/>
        <v>3.4296536026965185</v>
      </c>
    </row>
    <row r="264" spans="1:12" x14ac:dyDescent="0.3">
      <c r="A264" t="s">
        <v>39</v>
      </c>
      <c r="B264" s="3" t="s">
        <v>16</v>
      </c>
      <c r="C264" s="31">
        <v>20.631789999999999</v>
      </c>
      <c r="D264" s="34">
        <v>262</v>
      </c>
      <c r="E264" s="23">
        <f t="shared" si="32"/>
        <v>68644</v>
      </c>
      <c r="F264" s="34">
        <f t="shared" si="39"/>
        <v>22.237743999999999</v>
      </c>
      <c r="G264" s="48">
        <f t="shared" si="33"/>
        <v>2.5790882501160017</v>
      </c>
      <c r="H264" s="34">
        <f t="shared" si="34"/>
        <v>-1.6059540000000005</v>
      </c>
      <c r="I264" s="48">
        <f t="shared" si="35"/>
        <v>0.8874098333333339</v>
      </c>
      <c r="J264" s="52">
        <f t="shared" si="36"/>
        <v>0.88257419023569028</v>
      </c>
      <c r="K264" s="47">
        <f t="shared" si="37"/>
        <v>23.12031819023569</v>
      </c>
      <c r="L264" s="52">
        <f t="shared" si="38"/>
        <v>6.1927725535977229</v>
      </c>
    </row>
    <row r="265" spans="1:12" x14ac:dyDescent="0.3">
      <c r="A265" t="s">
        <v>39</v>
      </c>
      <c r="B265" s="3" t="s">
        <v>17</v>
      </c>
      <c r="C265" s="31">
        <v>23.541869999999999</v>
      </c>
      <c r="D265" s="34">
        <v>263</v>
      </c>
      <c r="E265" s="23">
        <f t="shared" si="32"/>
        <v>69169</v>
      </c>
      <c r="F265" s="34">
        <f t="shared" si="39"/>
        <v>22.330143999999997</v>
      </c>
      <c r="G265" s="48">
        <f t="shared" si="33"/>
        <v>1.4682798990760055</v>
      </c>
      <c r="H265" s="34">
        <f t="shared" si="34"/>
        <v>1.2117260000000023</v>
      </c>
      <c r="I265" s="48">
        <f t="shared" si="35"/>
        <v>0.97747454166666692</v>
      </c>
      <c r="J265" s="52">
        <f t="shared" si="36"/>
        <v>0.9726388985690233</v>
      </c>
      <c r="K265" s="47">
        <f t="shared" si="37"/>
        <v>23.302782898569021</v>
      </c>
      <c r="L265" s="52">
        <f t="shared" si="38"/>
        <v>5.7162642070667131E-2</v>
      </c>
    </row>
    <row r="266" spans="1:12" x14ac:dyDescent="0.3">
      <c r="A266" t="s">
        <v>39</v>
      </c>
      <c r="B266" s="3" t="s">
        <v>18</v>
      </c>
      <c r="C266" s="31">
        <v>23.17764</v>
      </c>
      <c r="D266" s="34">
        <v>264</v>
      </c>
      <c r="E266" s="23">
        <f t="shared" si="32"/>
        <v>69696</v>
      </c>
      <c r="F266" s="34">
        <f t="shared" si="39"/>
        <v>22.422896000000001</v>
      </c>
      <c r="G266" s="48">
        <f t="shared" si="33"/>
        <v>0.56963850553599815</v>
      </c>
      <c r="H266" s="34">
        <f t="shared" si="34"/>
        <v>0.75474399999999875</v>
      </c>
      <c r="I266" s="48">
        <f t="shared" si="35"/>
        <v>-0.15494949999999941</v>
      </c>
      <c r="J266" s="52">
        <f t="shared" si="36"/>
        <v>-0.15978514309764305</v>
      </c>
      <c r="K266" s="47">
        <f t="shared" si="37"/>
        <v>22.263110856902358</v>
      </c>
      <c r="L266" s="52">
        <f t="shared" si="38"/>
        <v>0.83636355357490755</v>
      </c>
    </row>
    <row r="267" spans="1:12" x14ac:dyDescent="0.3">
      <c r="A267" t="s">
        <v>40</v>
      </c>
      <c r="B267" s="3" t="s">
        <v>6</v>
      </c>
      <c r="C267" s="31">
        <v>21.11158</v>
      </c>
      <c r="D267" s="34">
        <v>265</v>
      </c>
      <c r="E267" s="23">
        <f t="shared" si="32"/>
        <v>70225</v>
      </c>
      <c r="F267" s="34">
        <f t="shared" si="39"/>
        <v>22.515999999999998</v>
      </c>
      <c r="G267" s="48">
        <f t="shared" si="33"/>
        <v>1.972395536399995</v>
      </c>
      <c r="H267" s="34">
        <f t="shared" si="34"/>
        <v>-1.4044199999999982</v>
      </c>
      <c r="I267" s="48">
        <f t="shared" si="35"/>
        <v>-0.65248879999999931</v>
      </c>
      <c r="J267" s="52">
        <f t="shared" si="36"/>
        <v>-0.65732444309764293</v>
      </c>
      <c r="K267" s="47">
        <f t="shared" si="37"/>
        <v>21.858675556902355</v>
      </c>
      <c r="L267" s="52">
        <f t="shared" si="38"/>
        <v>0.55815177114324022</v>
      </c>
    </row>
    <row r="268" spans="1:12" x14ac:dyDescent="0.3">
      <c r="A268" t="s">
        <v>40</v>
      </c>
      <c r="B268" s="3" t="s">
        <v>8</v>
      </c>
      <c r="C268" s="31">
        <v>22.688960000000002</v>
      </c>
      <c r="D268" s="34">
        <v>266</v>
      </c>
      <c r="E268" s="23">
        <f t="shared" si="32"/>
        <v>70756</v>
      </c>
      <c r="F268" s="34">
        <f t="shared" si="39"/>
        <v>22.609456000000002</v>
      </c>
      <c r="G268" s="48">
        <f t="shared" si="33"/>
        <v>6.3208860160000029E-3</v>
      </c>
      <c r="H268" s="34">
        <f t="shared" si="34"/>
        <v>7.9504000000000019E-2</v>
      </c>
      <c r="I268" s="48">
        <f t="shared" si="35"/>
        <v>-1.2868601599999996</v>
      </c>
      <c r="J268" s="52">
        <f t="shared" si="36"/>
        <v>-1.2916958030976433</v>
      </c>
      <c r="K268" s="47">
        <f t="shared" si="37"/>
        <v>21.317760196902359</v>
      </c>
      <c r="L268" s="52">
        <f t="shared" si="38"/>
        <v>1.8801889000150134</v>
      </c>
    </row>
    <row r="269" spans="1:12" x14ac:dyDescent="0.3">
      <c r="A269" t="s">
        <v>40</v>
      </c>
      <c r="B269" s="3" t="s">
        <v>9</v>
      </c>
      <c r="C269" s="31">
        <v>26.041060000000002</v>
      </c>
      <c r="D269" s="34">
        <v>267</v>
      </c>
      <c r="E269" s="23">
        <f t="shared" si="32"/>
        <v>71289</v>
      </c>
      <c r="F269" s="34">
        <f t="shared" si="39"/>
        <v>22.703263999999997</v>
      </c>
      <c r="G269" s="48">
        <f t="shared" si="33"/>
        <v>11.14088213761603</v>
      </c>
      <c r="H269" s="34">
        <f t="shared" si="34"/>
        <v>3.3377960000000044</v>
      </c>
      <c r="I269" s="48">
        <f t="shared" si="35"/>
        <v>-0.20590815999999934</v>
      </c>
      <c r="J269" s="52">
        <f t="shared" si="36"/>
        <v>-0.21074380309764298</v>
      </c>
      <c r="K269" s="47">
        <f t="shared" si="37"/>
        <v>22.492520196902355</v>
      </c>
      <c r="L269" s="52">
        <f t="shared" si="38"/>
        <v>12.592134734168287</v>
      </c>
    </row>
    <row r="270" spans="1:12" x14ac:dyDescent="0.3">
      <c r="A270" t="s">
        <v>40</v>
      </c>
      <c r="B270" s="3" t="s">
        <v>10</v>
      </c>
      <c r="C270" s="31">
        <v>22.7041</v>
      </c>
      <c r="D270" s="34">
        <v>268</v>
      </c>
      <c r="E270" s="23">
        <f t="shared" si="32"/>
        <v>71824</v>
      </c>
      <c r="F270" s="34">
        <f t="shared" si="39"/>
        <v>22.797423999999999</v>
      </c>
      <c r="G270" s="48">
        <f t="shared" si="33"/>
        <v>8.7093689759998264E-3</v>
      </c>
      <c r="H270" s="34">
        <f t="shared" si="34"/>
        <v>-9.3323999999999074E-2</v>
      </c>
      <c r="I270" s="48">
        <f t="shared" si="35"/>
        <v>-0.70563595999999928</v>
      </c>
      <c r="J270" s="52">
        <f t="shared" si="36"/>
        <v>-0.7104716030976429</v>
      </c>
      <c r="K270" s="47">
        <f t="shared" si="37"/>
        <v>22.086952396902358</v>
      </c>
      <c r="L270" s="52">
        <f t="shared" si="38"/>
        <v>0.38087116400916488</v>
      </c>
    </row>
    <row r="271" spans="1:12" x14ac:dyDescent="0.3">
      <c r="A271" t="s">
        <v>40</v>
      </c>
      <c r="B271" s="3" t="s">
        <v>11</v>
      </c>
      <c r="C271" s="31">
        <v>24.70571</v>
      </c>
      <c r="D271" s="34">
        <v>269</v>
      </c>
      <c r="E271" s="23">
        <f t="shared" si="32"/>
        <v>72361</v>
      </c>
      <c r="F271" s="34">
        <f t="shared" si="39"/>
        <v>22.891936000000001</v>
      </c>
      <c r="G271" s="48">
        <f t="shared" si="33"/>
        <v>3.289776123075995</v>
      </c>
      <c r="H271" s="34">
        <f t="shared" si="34"/>
        <v>1.8137739999999987</v>
      </c>
      <c r="I271" s="48">
        <f t="shared" si="35"/>
        <v>7.3928840000000301E-2</v>
      </c>
      <c r="J271" s="52">
        <f t="shared" si="36"/>
        <v>6.9093196902356671E-2</v>
      </c>
      <c r="K271" s="47">
        <f t="shared" si="37"/>
        <v>22.961029196902359</v>
      </c>
      <c r="L271" s="52">
        <f t="shared" si="38"/>
        <v>3.0439111046974281</v>
      </c>
    </row>
    <row r="272" spans="1:12" x14ac:dyDescent="0.3">
      <c r="A272" t="s">
        <v>40</v>
      </c>
      <c r="B272" s="3" t="s">
        <v>12</v>
      </c>
      <c r="C272" s="31">
        <v>25.340990000000001</v>
      </c>
      <c r="D272" s="34">
        <v>270</v>
      </c>
      <c r="E272" s="23">
        <f t="shared" si="32"/>
        <v>72900</v>
      </c>
      <c r="F272" s="34">
        <f t="shared" si="39"/>
        <v>22.986799999999999</v>
      </c>
      <c r="G272" s="48">
        <f t="shared" si="33"/>
        <v>5.542210556100013</v>
      </c>
      <c r="H272" s="34">
        <f t="shared" si="34"/>
        <v>2.3541900000000027</v>
      </c>
      <c r="I272" s="48">
        <f t="shared" si="35"/>
        <v>-0.16692123999999914</v>
      </c>
      <c r="J272" s="52">
        <f t="shared" si="36"/>
        <v>-0.17175688309764278</v>
      </c>
      <c r="K272" s="47">
        <f t="shared" si="37"/>
        <v>22.815043116902356</v>
      </c>
      <c r="L272" s="52">
        <f t="shared" si="38"/>
        <v>6.3804076562307124</v>
      </c>
    </row>
    <row r="273" spans="1:12" x14ac:dyDescent="0.3">
      <c r="A273" t="s">
        <v>40</v>
      </c>
      <c r="B273" s="3" t="s">
        <v>13</v>
      </c>
      <c r="C273" s="31">
        <v>23.445810000000002</v>
      </c>
      <c r="D273" s="34">
        <v>271</v>
      </c>
      <c r="E273" s="23">
        <f t="shared" si="32"/>
        <v>73441</v>
      </c>
      <c r="F273" s="34">
        <f t="shared" si="39"/>
        <v>23.082015999999999</v>
      </c>
      <c r="G273" s="48">
        <f t="shared" si="33"/>
        <v>0.13234607443600158</v>
      </c>
      <c r="H273" s="34">
        <f t="shared" si="34"/>
        <v>0.36379400000000217</v>
      </c>
      <c r="I273" s="48">
        <f t="shared" si="35"/>
        <v>0.59006572000000079</v>
      </c>
      <c r="J273" s="52">
        <f t="shared" si="36"/>
        <v>0.58523007690235718</v>
      </c>
      <c r="K273" s="47">
        <f t="shared" si="37"/>
        <v>23.667246076902355</v>
      </c>
      <c r="L273" s="52">
        <f t="shared" si="38"/>
        <v>4.9033936153905042E-2</v>
      </c>
    </row>
    <row r="274" spans="1:12" x14ac:dyDescent="0.3">
      <c r="A274" t="s">
        <v>40</v>
      </c>
      <c r="B274" s="3" t="s">
        <v>14</v>
      </c>
      <c r="C274" s="31">
        <v>26.81906</v>
      </c>
      <c r="D274" s="34">
        <v>272</v>
      </c>
      <c r="E274" s="23">
        <f t="shared" si="32"/>
        <v>73984</v>
      </c>
      <c r="F274" s="34">
        <f t="shared" si="39"/>
        <v>23.177584</v>
      </c>
      <c r="G274" s="48">
        <f t="shared" si="33"/>
        <v>13.260347458576007</v>
      </c>
      <c r="H274" s="34">
        <f t="shared" si="34"/>
        <v>3.6414760000000008</v>
      </c>
      <c r="I274" s="48">
        <f t="shared" si="35"/>
        <v>0.43026768000000049</v>
      </c>
      <c r="J274" s="52">
        <f t="shared" si="36"/>
        <v>0.42543203690235687</v>
      </c>
      <c r="K274" s="47">
        <f t="shared" si="37"/>
        <v>23.603016036902357</v>
      </c>
      <c r="L274" s="52">
        <f t="shared" si="38"/>
        <v>10.342938772576796</v>
      </c>
    </row>
    <row r="275" spans="1:12" x14ac:dyDescent="0.3">
      <c r="A275" t="s">
        <v>40</v>
      </c>
      <c r="B275" s="3" t="s">
        <v>15</v>
      </c>
      <c r="C275" s="31">
        <v>24.865749999999998</v>
      </c>
      <c r="D275" s="34">
        <v>273</v>
      </c>
      <c r="E275" s="23">
        <f t="shared" si="32"/>
        <v>74529</v>
      </c>
      <c r="F275" s="34">
        <f t="shared" si="39"/>
        <v>23.273503999999999</v>
      </c>
      <c r="G275" s="48">
        <f t="shared" si="33"/>
        <v>2.5352473245159981</v>
      </c>
      <c r="H275" s="34">
        <f t="shared" si="34"/>
        <v>1.5922459999999994</v>
      </c>
      <c r="I275" s="48">
        <f t="shared" si="35"/>
        <v>0.33946204000000008</v>
      </c>
      <c r="J275" s="52">
        <f t="shared" si="36"/>
        <v>0.33462639690235646</v>
      </c>
      <c r="K275" s="47">
        <f t="shared" si="37"/>
        <v>23.608130396902357</v>
      </c>
      <c r="L275" s="52">
        <f t="shared" si="38"/>
        <v>1.5816070660954686</v>
      </c>
    </row>
    <row r="276" spans="1:12" x14ac:dyDescent="0.3">
      <c r="A276" t="s">
        <v>40</v>
      </c>
      <c r="B276" s="3" t="s">
        <v>16</v>
      </c>
      <c r="C276" s="31">
        <v>23.878990000000002</v>
      </c>
      <c r="D276" s="34">
        <v>274</v>
      </c>
      <c r="E276" s="23">
        <f t="shared" si="32"/>
        <v>75076</v>
      </c>
      <c r="F276" s="34">
        <f t="shared" si="39"/>
        <v>23.369776000000002</v>
      </c>
      <c r="G276" s="48">
        <f t="shared" si="33"/>
        <v>0.25929889779600007</v>
      </c>
      <c r="H276" s="34">
        <f t="shared" si="34"/>
        <v>0.50921400000000006</v>
      </c>
      <c r="I276" s="48">
        <f t="shared" si="35"/>
        <v>0.8874098333333339</v>
      </c>
      <c r="J276" s="52">
        <f t="shared" si="36"/>
        <v>0.88257419023569028</v>
      </c>
      <c r="K276" s="47">
        <f t="shared" si="37"/>
        <v>24.252350190235692</v>
      </c>
      <c r="L276" s="52">
        <f t="shared" si="38"/>
        <v>0.13939783165283079</v>
      </c>
    </row>
    <row r="277" spans="1:12" x14ac:dyDescent="0.3">
      <c r="A277" t="s">
        <v>40</v>
      </c>
      <c r="B277" s="3" t="s">
        <v>17</v>
      </c>
      <c r="C277" s="31">
        <v>24.48875</v>
      </c>
      <c r="D277" s="34">
        <v>275</v>
      </c>
      <c r="E277" s="23">
        <f t="shared" si="32"/>
        <v>75625</v>
      </c>
      <c r="F277" s="34">
        <f t="shared" si="39"/>
        <v>23.4664</v>
      </c>
      <c r="G277" s="48">
        <f t="shared" si="33"/>
        <v>1.0451995224999988</v>
      </c>
      <c r="H277" s="34">
        <f t="shared" si="34"/>
        <v>1.0223499999999994</v>
      </c>
      <c r="I277" s="48">
        <f t="shared" si="35"/>
        <v>0.97747454166666692</v>
      </c>
      <c r="J277" s="52">
        <f t="shared" si="36"/>
        <v>0.9726388985690233</v>
      </c>
      <c r="K277" s="47">
        <f t="shared" si="37"/>
        <v>24.439038898569024</v>
      </c>
      <c r="L277" s="52">
        <f t="shared" si="38"/>
        <v>2.4711936054807745E-3</v>
      </c>
    </row>
    <row r="278" spans="1:12" x14ac:dyDescent="0.3">
      <c r="A278" t="s">
        <v>40</v>
      </c>
      <c r="B278" s="3" t="s">
        <v>18</v>
      </c>
      <c r="C278" s="31">
        <v>23.058959999999999</v>
      </c>
      <c r="D278" s="34">
        <v>276</v>
      </c>
      <c r="E278" s="23">
        <f t="shared" si="32"/>
        <v>76176</v>
      </c>
      <c r="F278" s="34">
        <f t="shared" si="39"/>
        <v>23.563375999999998</v>
      </c>
      <c r="G278" s="48">
        <f t="shared" si="33"/>
        <v>0.2544355010559991</v>
      </c>
      <c r="H278" s="34">
        <f t="shared" si="34"/>
        <v>-0.50441599999999909</v>
      </c>
      <c r="I278" s="48">
        <f t="shared" si="35"/>
        <v>-0.15494949999999941</v>
      </c>
      <c r="J278" s="52">
        <f t="shared" si="36"/>
        <v>-0.15978514309764305</v>
      </c>
      <c r="K278" s="47">
        <f t="shared" si="37"/>
        <v>23.403590856902355</v>
      </c>
      <c r="L278" s="52">
        <f t="shared" si="38"/>
        <v>0.11877042752925199</v>
      </c>
    </row>
    <row r="279" spans="1:12" x14ac:dyDescent="0.3">
      <c r="A279" t="s">
        <v>41</v>
      </c>
      <c r="B279" s="3" t="s">
        <v>6</v>
      </c>
      <c r="C279" s="31">
        <v>24.732710000000001</v>
      </c>
      <c r="D279" s="34">
        <v>277</v>
      </c>
      <c r="E279" s="23">
        <f t="shared" si="32"/>
        <v>76729</v>
      </c>
      <c r="F279" s="34">
        <f t="shared" si="39"/>
        <v>23.660703999999999</v>
      </c>
      <c r="G279" s="48">
        <f t="shared" si="33"/>
        <v>1.1491968640360037</v>
      </c>
      <c r="H279" s="34">
        <f t="shared" si="34"/>
        <v>1.0720060000000018</v>
      </c>
      <c r="I279" s="48">
        <f t="shared" si="35"/>
        <v>-0.65248879999999931</v>
      </c>
      <c r="J279" s="52">
        <f t="shared" si="36"/>
        <v>-0.65732444309764293</v>
      </c>
      <c r="K279" s="47">
        <f t="shared" si="37"/>
        <v>23.003379556902356</v>
      </c>
      <c r="L279" s="52">
        <f t="shared" si="38"/>
        <v>2.9905837814242968</v>
      </c>
    </row>
    <row r="280" spans="1:12" x14ac:dyDescent="0.3">
      <c r="A280" t="s">
        <v>41</v>
      </c>
      <c r="B280" s="3" t="s">
        <v>8</v>
      </c>
      <c r="C280" s="31">
        <v>20.871870000000001</v>
      </c>
      <c r="D280" s="34">
        <v>278</v>
      </c>
      <c r="E280" s="23">
        <f t="shared" si="32"/>
        <v>77284</v>
      </c>
      <c r="F280" s="34">
        <f t="shared" si="39"/>
        <v>23.758384</v>
      </c>
      <c r="G280" s="48">
        <f t="shared" si="33"/>
        <v>8.3319630721959896</v>
      </c>
      <c r="H280" s="34">
        <f t="shared" si="34"/>
        <v>-2.8865139999999982</v>
      </c>
      <c r="I280" s="48">
        <f t="shared" si="35"/>
        <v>-1.2868601599999996</v>
      </c>
      <c r="J280" s="52">
        <f t="shared" si="36"/>
        <v>-1.2916958030976433</v>
      </c>
      <c r="K280" s="47">
        <f t="shared" si="37"/>
        <v>22.466688196902357</v>
      </c>
      <c r="L280" s="52">
        <f t="shared" si="38"/>
        <v>2.5434450811708813</v>
      </c>
    </row>
    <row r="281" spans="1:12" x14ac:dyDescent="0.3">
      <c r="A281" t="s">
        <v>41</v>
      </c>
      <c r="B281" s="3" t="s">
        <v>9</v>
      </c>
      <c r="C281" s="31">
        <v>23.19378</v>
      </c>
      <c r="D281" s="34">
        <v>279</v>
      </c>
      <c r="E281" s="23">
        <f t="shared" si="32"/>
        <v>77841</v>
      </c>
      <c r="F281" s="34">
        <f t="shared" si="39"/>
        <v>23.856415999999999</v>
      </c>
      <c r="G281" s="48">
        <f t="shared" si="33"/>
        <v>0.43908646849599881</v>
      </c>
      <c r="H281" s="34">
        <f t="shared" si="34"/>
        <v>-0.66263599999999911</v>
      </c>
      <c r="I281" s="48">
        <f t="shared" si="35"/>
        <v>-0.20590815999999934</v>
      </c>
      <c r="J281" s="52">
        <f t="shared" si="36"/>
        <v>-0.21074380309764298</v>
      </c>
      <c r="K281" s="47">
        <f t="shared" si="37"/>
        <v>23.645672196902357</v>
      </c>
      <c r="L281" s="52">
        <f t="shared" si="38"/>
        <v>0.20420655762123824</v>
      </c>
    </row>
    <row r="282" spans="1:12" x14ac:dyDescent="0.3">
      <c r="A282" t="s">
        <v>41</v>
      </c>
      <c r="B282" s="3" t="s">
        <v>10</v>
      </c>
      <c r="C282" s="31">
        <v>20.529910000000001</v>
      </c>
      <c r="D282" s="34">
        <v>280</v>
      </c>
      <c r="E282" s="23">
        <f t="shared" si="32"/>
        <v>78400</v>
      </c>
      <c r="F282" s="34">
        <f t="shared" si="39"/>
        <v>23.954799999999999</v>
      </c>
      <c r="G282" s="48">
        <f t="shared" si="33"/>
        <v>11.729871512099985</v>
      </c>
      <c r="H282" s="34">
        <f t="shared" si="34"/>
        <v>-3.4248899999999978</v>
      </c>
      <c r="I282" s="48">
        <f t="shared" si="35"/>
        <v>-0.70563595999999928</v>
      </c>
      <c r="J282" s="52">
        <f t="shared" si="36"/>
        <v>-0.7104716030976429</v>
      </c>
      <c r="K282" s="47">
        <f t="shared" si="37"/>
        <v>23.244328396902358</v>
      </c>
      <c r="L282" s="52">
        <f t="shared" si="38"/>
        <v>7.368067233441959</v>
      </c>
    </row>
    <row r="283" spans="1:12" x14ac:dyDescent="0.3">
      <c r="A283" t="s">
        <v>41</v>
      </c>
      <c r="B283" s="3" t="s">
        <v>11</v>
      </c>
      <c r="C283" s="31">
        <v>24.367010000000001</v>
      </c>
      <c r="D283" s="34">
        <v>281</v>
      </c>
      <c r="E283" s="23">
        <f t="shared" si="32"/>
        <v>78961</v>
      </c>
      <c r="F283" s="34">
        <f t="shared" si="39"/>
        <v>24.053536000000001</v>
      </c>
      <c r="G283" s="48">
        <f t="shared" si="33"/>
        <v>9.8265948675999595E-2</v>
      </c>
      <c r="H283" s="34">
        <f t="shared" si="34"/>
        <v>0.31347399999999936</v>
      </c>
      <c r="I283" s="48">
        <f t="shared" si="35"/>
        <v>7.3928840000000301E-2</v>
      </c>
      <c r="J283" s="52">
        <f t="shared" si="36"/>
        <v>6.9093196902356671E-2</v>
      </c>
      <c r="K283" s="47">
        <f t="shared" si="37"/>
        <v>24.122629196902359</v>
      </c>
      <c r="L283" s="52">
        <f t="shared" si="38"/>
        <v>5.9721976922648135E-2</v>
      </c>
    </row>
    <row r="284" spans="1:12" x14ac:dyDescent="0.3">
      <c r="A284" t="s">
        <v>41</v>
      </c>
      <c r="B284" s="3" t="s">
        <v>12</v>
      </c>
      <c r="C284" s="31">
        <v>22.183499999999999</v>
      </c>
      <c r="D284" s="34">
        <v>282</v>
      </c>
      <c r="E284" s="23">
        <f t="shared" si="32"/>
        <v>79524</v>
      </c>
      <c r="F284" s="34">
        <f t="shared" si="39"/>
        <v>24.152623999999999</v>
      </c>
      <c r="G284" s="48">
        <f t="shared" si="33"/>
        <v>3.8774493273760031</v>
      </c>
      <c r="H284" s="34">
        <f t="shared" si="34"/>
        <v>-1.9691240000000008</v>
      </c>
      <c r="I284" s="48">
        <f t="shared" si="35"/>
        <v>-0.16692123999999914</v>
      </c>
      <c r="J284" s="52">
        <f t="shared" si="36"/>
        <v>-0.17175688309764278</v>
      </c>
      <c r="K284" s="47">
        <f t="shared" si="37"/>
        <v>23.980867116902356</v>
      </c>
      <c r="L284" s="52">
        <f t="shared" si="38"/>
        <v>3.2305285529218928</v>
      </c>
    </row>
    <row r="285" spans="1:12" x14ac:dyDescent="0.3">
      <c r="A285" t="s">
        <v>41</v>
      </c>
      <c r="B285" s="3" t="s">
        <v>13</v>
      </c>
      <c r="C285" s="31">
        <v>22.96828</v>
      </c>
      <c r="D285" s="34">
        <v>283</v>
      </c>
      <c r="E285" s="23">
        <f t="shared" si="32"/>
        <v>80089</v>
      </c>
      <c r="F285" s="34">
        <f t="shared" si="39"/>
        <v>24.252063999999997</v>
      </c>
      <c r="G285" s="48">
        <f t="shared" si="33"/>
        <v>1.6481013586559927</v>
      </c>
      <c r="H285" s="34">
        <f t="shared" si="34"/>
        <v>-1.2837839999999971</v>
      </c>
      <c r="I285" s="48">
        <f t="shared" si="35"/>
        <v>0.59006572000000079</v>
      </c>
      <c r="J285" s="52">
        <f t="shared" si="36"/>
        <v>0.58523007690235718</v>
      </c>
      <c r="K285" s="47">
        <f t="shared" si="37"/>
        <v>24.837294076902353</v>
      </c>
      <c r="L285" s="52">
        <f t="shared" si="38"/>
        <v>3.4932136196591541</v>
      </c>
    </row>
    <row r="286" spans="1:12" x14ac:dyDescent="0.3">
      <c r="A286" t="s">
        <v>41</v>
      </c>
      <c r="B286" s="3" t="s">
        <v>14</v>
      </c>
      <c r="C286" s="31">
        <v>23.579519999999999</v>
      </c>
      <c r="D286" s="34">
        <v>284</v>
      </c>
      <c r="E286" s="23">
        <f t="shared" si="32"/>
        <v>80656</v>
      </c>
      <c r="F286" s="34">
        <f t="shared" si="39"/>
        <v>24.351855999999998</v>
      </c>
      <c r="G286" s="48">
        <f t="shared" si="33"/>
        <v>0.59650289689599878</v>
      </c>
      <c r="H286" s="34">
        <f t="shared" si="34"/>
        <v>-0.77233599999999925</v>
      </c>
      <c r="I286" s="48">
        <f t="shared" si="35"/>
        <v>0.43026768000000049</v>
      </c>
      <c r="J286" s="52">
        <f t="shared" si="36"/>
        <v>0.42543203690235687</v>
      </c>
      <c r="K286" s="47">
        <f t="shared" si="37"/>
        <v>24.777288036902355</v>
      </c>
      <c r="L286" s="52">
        <f t="shared" si="38"/>
        <v>1.4346482702249252</v>
      </c>
    </row>
    <row r="287" spans="1:12" x14ac:dyDescent="0.3">
      <c r="A287" t="s">
        <v>41</v>
      </c>
      <c r="B287" s="3" t="s">
        <v>15</v>
      </c>
      <c r="C287" s="31">
        <v>23.606089999999998</v>
      </c>
      <c r="D287" s="34">
        <v>285</v>
      </c>
      <c r="E287" s="23">
        <f t="shared" si="32"/>
        <v>81225</v>
      </c>
      <c r="F287" s="34">
        <f t="shared" si="39"/>
        <v>24.451999999999998</v>
      </c>
      <c r="G287" s="48">
        <f t="shared" si="33"/>
        <v>0.71556372809999991</v>
      </c>
      <c r="H287" s="34">
        <f t="shared" si="34"/>
        <v>-0.84590999999999994</v>
      </c>
      <c r="I287" s="48">
        <f t="shared" si="35"/>
        <v>0.33946204000000008</v>
      </c>
      <c r="J287" s="52">
        <f t="shared" si="36"/>
        <v>0.33462639690235646</v>
      </c>
      <c r="K287" s="47">
        <f t="shared" si="37"/>
        <v>24.786626396902356</v>
      </c>
      <c r="L287" s="52">
        <f t="shared" si="38"/>
        <v>1.3936661844112019</v>
      </c>
    </row>
    <row r="288" spans="1:12" x14ac:dyDescent="0.3">
      <c r="A288" t="s">
        <v>41</v>
      </c>
      <c r="B288" s="3" t="s">
        <v>16</v>
      </c>
      <c r="C288" s="31">
        <v>24.17409</v>
      </c>
      <c r="D288" s="34">
        <v>286</v>
      </c>
      <c r="E288" s="23">
        <f t="shared" si="32"/>
        <v>81796</v>
      </c>
      <c r="F288" s="34">
        <f t="shared" si="39"/>
        <v>24.552495999999998</v>
      </c>
      <c r="G288" s="48">
        <f t="shared" si="33"/>
        <v>0.14319110083599867</v>
      </c>
      <c r="H288" s="34">
        <f t="shared" si="34"/>
        <v>-0.37840599999999824</v>
      </c>
      <c r="I288" s="48">
        <f t="shared" si="35"/>
        <v>0.8874098333333339</v>
      </c>
      <c r="J288" s="52">
        <f t="shared" si="36"/>
        <v>0.88257419023569028</v>
      </c>
      <c r="K288" s="47">
        <f t="shared" si="37"/>
        <v>25.435070190235688</v>
      </c>
      <c r="L288" s="52">
        <f t="shared" si="38"/>
        <v>1.5900710401668332</v>
      </c>
    </row>
    <row r="289" spans="1:12" x14ac:dyDescent="0.3">
      <c r="A289" t="s">
        <v>41</v>
      </c>
      <c r="B289" s="3" t="s">
        <v>17</v>
      </c>
      <c r="C289" s="31">
        <v>22.936640000000001</v>
      </c>
      <c r="D289" s="34">
        <v>287</v>
      </c>
      <c r="E289" s="23">
        <f t="shared" si="32"/>
        <v>82369</v>
      </c>
      <c r="F289" s="34">
        <f t="shared" si="39"/>
        <v>24.653343999999997</v>
      </c>
      <c r="G289" s="48">
        <f t="shared" si="33"/>
        <v>2.9470726236159877</v>
      </c>
      <c r="H289" s="34">
        <f t="shared" si="34"/>
        <v>-1.7167039999999965</v>
      </c>
      <c r="I289" s="48">
        <f t="shared" si="35"/>
        <v>0.97747454166666692</v>
      </c>
      <c r="J289" s="52">
        <f t="shared" si="36"/>
        <v>0.9726388985690233</v>
      </c>
      <c r="K289" s="47">
        <f t="shared" si="37"/>
        <v>25.625982898569021</v>
      </c>
      <c r="L289" s="52">
        <f t="shared" si="38"/>
        <v>7.2325652260836177</v>
      </c>
    </row>
    <row r="290" spans="1:12" x14ac:dyDescent="0.3">
      <c r="A290" t="s">
        <v>41</v>
      </c>
      <c r="B290" s="3" t="s">
        <v>18</v>
      </c>
      <c r="C290" s="31">
        <v>21.711079999999999</v>
      </c>
      <c r="D290" s="34">
        <v>288</v>
      </c>
      <c r="E290" s="23">
        <f t="shared" si="32"/>
        <v>82944</v>
      </c>
      <c r="F290" s="34">
        <f t="shared" si="39"/>
        <v>24.754543999999999</v>
      </c>
      <c r="G290" s="48">
        <f t="shared" si="33"/>
        <v>9.2626731192960019</v>
      </c>
      <c r="H290" s="34">
        <f t="shared" si="34"/>
        <v>-3.0434640000000002</v>
      </c>
      <c r="I290" s="48">
        <f t="shared" si="35"/>
        <v>-0.15494949999999941</v>
      </c>
      <c r="J290" s="52">
        <f t="shared" si="36"/>
        <v>-0.15978514309764305</v>
      </c>
      <c r="K290" s="47">
        <f t="shared" si="37"/>
        <v>24.594758856902356</v>
      </c>
      <c r="L290" s="52">
        <f t="shared" si="38"/>
        <v>8.3156037497456836</v>
      </c>
    </row>
    <row r="291" spans="1:12" x14ac:dyDescent="0.3">
      <c r="A291" t="s">
        <v>42</v>
      </c>
      <c r="B291" s="3" t="s">
        <v>6</v>
      </c>
      <c r="C291" s="31">
        <v>22.913599999999999</v>
      </c>
      <c r="D291" s="34">
        <v>289</v>
      </c>
      <c r="E291" s="23">
        <f t="shared" si="32"/>
        <v>83521</v>
      </c>
      <c r="F291" s="34">
        <f t="shared" si="39"/>
        <v>24.856096000000001</v>
      </c>
      <c r="G291" s="48">
        <f t="shared" si="33"/>
        <v>3.7732907100160076</v>
      </c>
      <c r="H291" s="34">
        <f t="shared" si="34"/>
        <v>-1.942496000000002</v>
      </c>
      <c r="I291" s="48">
        <f t="shared" si="35"/>
        <v>-0.65248879999999931</v>
      </c>
      <c r="J291" s="52">
        <f t="shared" si="36"/>
        <v>-0.65732444309764293</v>
      </c>
      <c r="K291" s="47">
        <f t="shared" si="37"/>
        <v>24.198771556902358</v>
      </c>
      <c r="L291" s="52">
        <f t="shared" si="38"/>
        <v>1.6516659306708332</v>
      </c>
    </row>
    <row r="292" spans="1:12" x14ac:dyDescent="0.3">
      <c r="A292" t="s">
        <v>42</v>
      </c>
      <c r="B292" s="3" t="s">
        <v>8</v>
      </c>
      <c r="C292" s="31">
        <v>23.06568</v>
      </c>
      <c r="D292" s="34">
        <v>290</v>
      </c>
      <c r="E292" s="23">
        <f t="shared" si="32"/>
        <v>84100</v>
      </c>
      <c r="F292" s="34">
        <f t="shared" si="39"/>
        <v>24.957999999999998</v>
      </c>
      <c r="G292" s="48">
        <f t="shared" si="33"/>
        <v>3.5808749823999926</v>
      </c>
      <c r="H292" s="34">
        <f t="shared" si="34"/>
        <v>-1.892319999999998</v>
      </c>
      <c r="I292" s="48">
        <f t="shared" si="35"/>
        <v>-1.2868601599999996</v>
      </c>
      <c r="J292" s="52">
        <f t="shared" si="36"/>
        <v>-1.2916958030976433</v>
      </c>
      <c r="K292" s="47">
        <f t="shared" si="37"/>
        <v>23.666304196902356</v>
      </c>
      <c r="L292" s="52">
        <f t="shared" si="38"/>
        <v>0.36074942590459963</v>
      </c>
    </row>
    <row r="293" spans="1:12" x14ac:dyDescent="0.3">
      <c r="A293" t="s">
        <v>42</v>
      </c>
      <c r="B293" s="3" t="s">
        <v>9</v>
      </c>
      <c r="C293" s="31">
        <v>22.88401</v>
      </c>
      <c r="D293" s="34">
        <v>291</v>
      </c>
      <c r="E293" s="23">
        <f t="shared" si="32"/>
        <v>84681</v>
      </c>
      <c r="F293" s="34">
        <f t="shared" si="39"/>
        <v>25.060255999999999</v>
      </c>
      <c r="G293" s="48">
        <f t="shared" si="33"/>
        <v>4.7360466525159959</v>
      </c>
      <c r="H293" s="34">
        <f t="shared" si="34"/>
        <v>-2.176245999999999</v>
      </c>
      <c r="I293" s="48">
        <f t="shared" si="35"/>
        <v>-0.20590815999999934</v>
      </c>
      <c r="J293" s="52">
        <f t="shared" si="36"/>
        <v>-0.21074380309764298</v>
      </c>
      <c r="K293" s="47">
        <f t="shared" si="37"/>
        <v>24.849512196902356</v>
      </c>
      <c r="L293" s="52">
        <f t="shared" si="38"/>
        <v>3.8631988860279898</v>
      </c>
    </row>
    <row r="294" spans="1:12" x14ac:dyDescent="0.3">
      <c r="A294" t="s">
        <v>42</v>
      </c>
      <c r="B294" s="3" t="s">
        <v>10</v>
      </c>
      <c r="C294" s="31">
        <v>22.685099999999998</v>
      </c>
      <c r="D294" s="34">
        <v>292</v>
      </c>
      <c r="E294" s="23">
        <f t="shared" si="32"/>
        <v>85264</v>
      </c>
      <c r="F294" s="34">
        <f t="shared" si="39"/>
        <v>25.162863999999999</v>
      </c>
      <c r="G294" s="48">
        <f t="shared" si="33"/>
        <v>6.1393144396960029</v>
      </c>
      <c r="H294" s="34">
        <f t="shared" si="34"/>
        <v>-2.4777640000000005</v>
      </c>
      <c r="I294" s="48">
        <f t="shared" si="35"/>
        <v>-0.70563595999999928</v>
      </c>
      <c r="J294" s="52">
        <f t="shared" si="36"/>
        <v>-0.7104716030976429</v>
      </c>
      <c r="K294" s="47">
        <f t="shared" si="37"/>
        <v>24.452392396902358</v>
      </c>
      <c r="L294" s="52">
        <f t="shared" si="38"/>
        <v>3.1233224161488864</v>
      </c>
    </row>
    <row r="295" spans="1:12" x14ac:dyDescent="0.3">
      <c r="A295" t="s">
        <v>42</v>
      </c>
      <c r="B295" s="3" t="s">
        <v>11</v>
      </c>
      <c r="C295" s="31">
        <v>24.958079999999999</v>
      </c>
      <c r="D295" s="34">
        <v>293</v>
      </c>
      <c r="E295" s="23">
        <f t="shared" si="32"/>
        <v>85849</v>
      </c>
      <c r="F295" s="34">
        <f t="shared" si="39"/>
        <v>25.265823999999999</v>
      </c>
      <c r="G295" s="48">
        <f t="shared" si="33"/>
        <v>9.4706369535999743E-2</v>
      </c>
      <c r="H295" s="34">
        <f t="shared" si="34"/>
        <v>-0.30774399999999957</v>
      </c>
      <c r="I295" s="48">
        <f t="shared" si="35"/>
        <v>7.3928840000000301E-2</v>
      </c>
      <c r="J295" s="52">
        <f t="shared" si="36"/>
        <v>6.9093196902356671E-2</v>
      </c>
      <c r="K295" s="47">
        <f t="shared" si="37"/>
        <v>25.334917196902357</v>
      </c>
      <c r="L295" s="52">
        <f t="shared" si="38"/>
        <v>0.14200627296922624</v>
      </c>
    </row>
    <row r="296" spans="1:12" x14ac:dyDescent="0.3">
      <c r="A296" t="s">
        <v>42</v>
      </c>
      <c r="B296" s="3" t="s">
        <v>12</v>
      </c>
      <c r="C296" s="31">
        <v>22.601939999999999</v>
      </c>
      <c r="D296" s="34">
        <v>294</v>
      </c>
      <c r="E296" s="23">
        <f t="shared" si="32"/>
        <v>86436</v>
      </c>
      <c r="F296" s="34">
        <f t="shared" si="39"/>
        <v>25.369135999999997</v>
      </c>
      <c r="G296" s="48">
        <f t="shared" si="33"/>
        <v>7.6573737024159909</v>
      </c>
      <c r="H296" s="34">
        <f t="shared" si="34"/>
        <v>-2.7671959999999984</v>
      </c>
      <c r="I296" s="48">
        <f t="shared" si="35"/>
        <v>-0.16692123999999914</v>
      </c>
      <c r="J296" s="52">
        <f t="shared" si="36"/>
        <v>-0.17175688309764278</v>
      </c>
      <c r="K296" s="47">
        <f t="shared" si="37"/>
        <v>25.197379116902354</v>
      </c>
      <c r="L296" s="52">
        <f t="shared" si="38"/>
        <v>6.7363042095468773</v>
      </c>
    </row>
    <row r="297" spans="1:12" x14ac:dyDescent="0.3">
      <c r="A297" t="s">
        <v>42</v>
      </c>
      <c r="B297" s="3" t="s">
        <v>13</v>
      </c>
      <c r="C297" s="31">
        <v>25.257090000000002</v>
      </c>
      <c r="D297" s="34">
        <v>295</v>
      </c>
      <c r="E297" s="23">
        <f t="shared" si="32"/>
        <v>87025</v>
      </c>
      <c r="F297" s="34">
        <f t="shared" si="39"/>
        <v>25.472799999999999</v>
      </c>
      <c r="G297" s="48">
        <f t="shared" si="33"/>
        <v>4.6530804099999074E-2</v>
      </c>
      <c r="H297" s="34">
        <f t="shared" si="34"/>
        <v>-0.21570999999999785</v>
      </c>
      <c r="I297" s="48">
        <f t="shared" si="35"/>
        <v>0.59006572000000079</v>
      </c>
      <c r="J297" s="52">
        <f t="shared" si="36"/>
        <v>0.58523007690235718</v>
      </c>
      <c r="K297" s="47">
        <f t="shared" si="37"/>
        <v>26.058030076902355</v>
      </c>
      <c r="L297" s="52">
        <f t="shared" si="38"/>
        <v>0.6415050067883481</v>
      </c>
    </row>
    <row r="298" spans="1:12" x14ac:dyDescent="0.3">
      <c r="A298" t="s">
        <v>42</v>
      </c>
      <c r="B298" s="3" t="s">
        <v>14</v>
      </c>
      <c r="C298" s="31">
        <v>23.587319999999998</v>
      </c>
      <c r="D298" s="34">
        <v>296</v>
      </c>
      <c r="E298" s="23">
        <f t="shared" si="32"/>
        <v>87616</v>
      </c>
      <c r="F298" s="34">
        <f t="shared" si="39"/>
        <v>25.576816000000001</v>
      </c>
      <c r="G298" s="48">
        <f t="shared" si="33"/>
        <v>3.9580943340160104</v>
      </c>
      <c r="H298" s="34">
        <f t="shared" si="34"/>
        <v>-1.9894960000000026</v>
      </c>
      <c r="I298" s="48">
        <f t="shared" si="35"/>
        <v>0.43026768000000049</v>
      </c>
      <c r="J298" s="52">
        <f t="shared" si="36"/>
        <v>0.42543203690235687</v>
      </c>
      <c r="K298" s="47">
        <f t="shared" si="37"/>
        <v>26.002248036902358</v>
      </c>
      <c r="L298" s="52">
        <f t="shared" si="38"/>
        <v>5.8318774234170867</v>
      </c>
    </row>
    <row r="299" spans="1:12" ht="15" thickBot="1" x14ac:dyDescent="0.35">
      <c r="A299" t="s">
        <v>42</v>
      </c>
      <c r="B299" s="5" t="s">
        <v>15</v>
      </c>
      <c r="C299" s="32">
        <v>23.497260000000001</v>
      </c>
      <c r="D299" s="35">
        <v>297</v>
      </c>
      <c r="E299" s="28">
        <f t="shared" si="32"/>
        <v>88209</v>
      </c>
      <c r="F299" s="35">
        <f t="shared" si="39"/>
        <v>25.681184000000002</v>
      </c>
      <c r="G299" s="48">
        <f t="shared" si="33"/>
        <v>4.7695240377760051</v>
      </c>
      <c r="H299" s="35">
        <f t="shared" si="34"/>
        <v>-2.1839240000000011</v>
      </c>
      <c r="I299" s="48">
        <f t="shared" si="35"/>
        <v>0.33946204000000008</v>
      </c>
      <c r="J299" s="53">
        <f t="shared" si="36"/>
        <v>0.33462639690235646</v>
      </c>
      <c r="K299" s="47">
        <f t="shared" si="37"/>
        <v>26.01581039690236</v>
      </c>
      <c r="L299" s="53">
        <f t="shared" si="38"/>
        <v>6.3430961017370313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1900-627C-4EB0-B670-D63FB37A8EE6}">
  <dimension ref="A1:X298"/>
  <sheetViews>
    <sheetView topLeftCell="K10" zoomScale="105" workbookViewId="0">
      <selection activeCell="W28" sqref="W28"/>
    </sheetView>
  </sheetViews>
  <sheetFormatPr baseColWidth="10" defaultRowHeight="14.4" x14ac:dyDescent="0.3"/>
  <cols>
    <col min="1" max="1" width="11.6640625" bestFit="1" customWidth="1"/>
    <col min="23" max="23" width="10.33203125" customWidth="1"/>
    <col min="24" max="24" width="12.5546875" customWidth="1"/>
  </cols>
  <sheetData>
    <row r="1" spans="1:24" x14ac:dyDescent="0.3">
      <c r="A1" s="8" t="s">
        <v>45</v>
      </c>
      <c r="B1" s="9" t="s">
        <v>46</v>
      </c>
      <c r="W1" s="9"/>
      <c r="X1" s="7"/>
    </row>
    <row r="2" spans="1:24" x14ac:dyDescent="0.3">
      <c r="A2" s="4">
        <v>5.3211909999999998</v>
      </c>
      <c r="B2">
        <v>1</v>
      </c>
      <c r="X2" s="3"/>
    </row>
    <row r="3" spans="1:24" x14ac:dyDescent="0.3">
      <c r="A3" s="4">
        <v>5.4370900000000004</v>
      </c>
      <c r="B3">
        <v>2</v>
      </c>
      <c r="X3" s="3"/>
    </row>
    <row r="4" spans="1:24" x14ac:dyDescent="0.3">
      <c r="A4" s="4">
        <v>5.879264</v>
      </c>
      <c r="B4">
        <v>3</v>
      </c>
      <c r="X4" s="3"/>
    </row>
    <row r="5" spans="1:24" x14ac:dyDescent="0.3">
      <c r="A5" s="4">
        <v>4.7694239999999999</v>
      </c>
      <c r="B5">
        <v>4</v>
      </c>
      <c r="X5" s="3"/>
    </row>
    <row r="6" spans="1:24" x14ac:dyDescent="0.3">
      <c r="A6" s="4">
        <v>5.9865159999999999</v>
      </c>
      <c r="B6">
        <v>5</v>
      </c>
      <c r="X6" s="3"/>
    </row>
    <row r="7" spans="1:24" x14ac:dyDescent="0.3">
      <c r="A7" s="4">
        <v>6.2047030000000003</v>
      </c>
      <c r="B7">
        <v>6</v>
      </c>
      <c r="X7" s="3"/>
    </row>
    <row r="8" spans="1:24" x14ac:dyDescent="0.3">
      <c r="A8" s="4">
        <v>5.7374479999999997</v>
      </c>
      <c r="B8">
        <v>7</v>
      </c>
      <c r="X8" s="3"/>
    </row>
    <row r="9" spans="1:24" x14ac:dyDescent="0.3">
      <c r="A9" s="4">
        <v>6.2198869999999999</v>
      </c>
      <c r="B9">
        <v>8</v>
      </c>
      <c r="X9" s="3"/>
    </row>
    <row r="10" spans="1:24" x14ac:dyDescent="0.3">
      <c r="A10" s="4">
        <v>5.4434550000000002</v>
      </c>
      <c r="B10">
        <v>9</v>
      </c>
      <c r="X10" s="3"/>
    </row>
    <row r="11" spans="1:24" x14ac:dyDescent="0.3">
      <c r="A11" s="4">
        <v>5.8928149999999997</v>
      </c>
      <c r="B11">
        <v>10</v>
      </c>
      <c r="X11" s="3"/>
    </row>
    <row r="12" spans="1:24" x14ac:dyDescent="0.3">
      <c r="A12" s="4">
        <v>5.7481999999999998</v>
      </c>
      <c r="B12">
        <v>11</v>
      </c>
      <c r="X12" s="3"/>
    </row>
    <row r="13" spans="1:24" x14ac:dyDescent="0.3">
      <c r="A13" s="4">
        <v>5.0580439999999998</v>
      </c>
      <c r="B13">
        <v>12</v>
      </c>
      <c r="X13" s="3"/>
    </row>
    <row r="14" spans="1:24" x14ac:dyDescent="0.3">
      <c r="A14" s="4">
        <v>5.1418020000000002</v>
      </c>
      <c r="B14">
        <v>13</v>
      </c>
      <c r="X14" s="3"/>
    </row>
    <row r="15" spans="1:24" x14ac:dyDescent="0.3">
      <c r="A15" s="4">
        <v>4.447247</v>
      </c>
      <c r="B15">
        <v>14</v>
      </c>
      <c r="X15" s="3"/>
    </row>
    <row r="16" spans="1:24" x14ac:dyDescent="0.3">
      <c r="A16" s="4">
        <v>4.994319</v>
      </c>
      <c r="B16">
        <v>15</v>
      </c>
      <c r="X16" s="3"/>
    </row>
    <row r="17" spans="1:24" x14ac:dyDescent="0.3">
      <c r="A17" s="4">
        <v>4.7936389999999998</v>
      </c>
      <c r="B17">
        <v>16</v>
      </c>
      <c r="X17" s="3"/>
    </row>
    <row r="18" spans="1:24" x14ac:dyDescent="0.3">
      <c r="A18" s="4">
        <v>5.1895810000000004</v>
      </c>
      <c r="B18">
        <v>17</v>
      </c>
      <c r="X18" s="3"/>
    </row>
    <row r="19" spans="1:24" x14ac:dyDescent="0.3">
      <c r="A19" s="4">
        <v>4.9261239999999997</v>
      </c>
      <c r="B19">
        <v>18</v>
      </c>
      <c r="X19" s="3"/>
    </row>
    <row r="20" spans="1:24" x14ac:dyDescent="0.3">
      <c r="A20" s="4">
        <v>4.9512390000000002</v>
      </c>
      <c r="B20">
        <v>19</v>
      </c>
      <c r="X20" s="3"/>
    </row>
    <row r="21" spans="1:24" x14ac:dyDescent="0.3">
      <c r="A21" s="4">
        <v>5.5568479999999996</v>
      </c>
      <c r="B21">
        <v>20</v>
      </c>
      <c r="X21" s="3"/>
    </row>
    <row r="22" spans="1:24" x14ac:dyDescent="0.3">
      <c r="A22" s="4">
        <v>4.8990669999999996</v>
      </c>
      <c r="B22">
        <v>21</v>
      </c>
      <c r="X22" s="3"/>
    </row>
    <row r="23" spans="1:24" x14ac:dyDescent="0.3">
      <c r="A23" s="4">
        <v>5.8084300000000004</v>
      </c>
      <c r="B23">
        <v>22</v>
      </c>
      <c r="X23" s="3"/>
    </row>
    <row r="24" spans="1:24" x14ac:dyDescent="0.3">
      <c r="A24" s="4">
        <v>5.4182889999999997</v>
      </c>
      <c r="B24">
        <v>23</v>
      </c>
      <c r="X24" s="3"/>
    </row>
    <row r="25" spans="1:24" x14ac:dyDescent="0.3">
      <c r="A25" s="4">
        <v>4.7026870000000001</v>
      </c>
      <c r="B25">
        <v>24</v>
      </c>
      <c r="X25" s="3"/>
    </row>
    <row r="26" spans="1:24" x14ac:dyDescent="0.3">
      <c r="A26" s="4">
        <v>4.8318130000000004</v>
      </c>
      <c r="B26">
        <v>25</v>
      </c>
      <c r="X26" s="3"/>
    </row>
    <row r="27" spans="1:24" x14ac:dyDescent="0.3">
      <c r="A27" s="4">
        <v>4.9301139999999997</v>
      </c>
      <c r="B27">
        <v>26</v>
      </c>
      <c r="X27" s="3"/>
    </row>
    <row r="28" spans="1:24" x14ac:dyDescent="0.3">
      <c r="A28" s="4">
        <v>5.0459990000000001</v>
      </c>
      <c r="B28">
        <v>27</v>
      </c>
      <c r="X28" s="3"/>
    </row>
    <row r="29" spans="1:24" x14ac:dyDescent="0.3">
      <c r="A29" s="4">
        <v>5.4373480000000001</v>
      </c>
      <c r="B29">
        <v>28</v>
      </c>
      <c r="X29" s="3"/>
    </row>
    <row r="30" spans="1:24" x14ac:dyDescent="0.3">
      <c r="A30" s="4">
        <v>5.574338</v>
      </c>
      <c r="B30">
        <v>29</v>
      </c>
      <c r="X30" s="3"/>
    </row>
    <row r="31" spans="1:24" x14ac:dyDescent="0.3">
      <c r="A31" s="4">
        <v>5.4707249999999998</v>
      </c>
      <c r="B31">
        <v>30</v>
      </c>
      <c r="X31" s="3"/>
    </row>
    <row r="32" spans="1:24" x14ac:dyDescent="0.3">
      <c r="A32" s="4">
        <v>6.2563610000000001</v>
      </c>
      <c r="B32">
        <v>31</v>
      </c>
      <c r="X32" s="3"/>
    </row>
    <row r="33" spans="1:24" x14ac:dyDescent="0.3">
      <c r="A33" s="4">
        <v>6.1659420000000003</v>
      </c>
      <c r="B33">
        <v>32</v>
      </c>
      <c r="X33" s="3"/>
    </row>
    <row r="34" spans="1:24" x14ac:dyDescent="0.3">
      <c r="A34" s="4">
        <v>5.915324</v>
      </c>
      <c r="B34">
        <v>33</v>
      </c>
      <c r="X34" s="3"/>
    </row>
    <row r="35" spans="1:24" x14ac:dyDescent="0.3">
      <c r="A35" s="4">
        <v>6.539021</v>
      </c>
      <c r="B35">
        <v>34</v>
      </c>
      <c r="X35" s="3"/>
    </row>
    <row r="36" spans="1:24" x14ac:dyDescent="0.3">
      <c r="A36" s="4">
        <v>6.5312869999999998</v>
      </c>
      <c r="B36">
        <v>35</v>
      </c>
      <c r="X36" s="3"/>
    </row>
    <row r="37" spans="1:24" x14ac:dyDescent="0.3">
      <c r="A37" s="4">
        <v>6.8263980000000002</v>
      </c>
      <c r="B37">
        <v>36</v>
      </c>
      <c r="X37" s="3"/>
    </row>
    <row r="38" spans="1:24" x14ac:dyDescent="0.3">
      <c r="A38" s="4">
        <v>6.3499629999999998</v>
      </c>
      <c r="B38">
        <v>37</v>
      </c>
      <c r="X38" s="3"/>
    </row>
    <row r="39" spans="1:24" x14ac:dyDescent="0.3">
      <c r="A39" s="4">
        <v>6.0819989999999997</v>
      </c>
      <c r="B39">
        <v>38</v>
      </c>
      <c r="X39" s="3"/>
    </row>
    <row r="40" spans="1:24" x14ac:dyDescent="0.3">
      <c r="A40" s="4">
        <v>6.4925800000000002</v>
      </c>
      <c r="B40">
        <v>39</v>
      </c>
      <c r="X40" s="3"/>
    </row>
    <row r="41" spans="1:24" x14ac:dyDescent="0.3">
      <c r="A41" s="4">
        <v>6.6757390000000001</v>
      </c>
      <c r="B41">
        <v>40</v>
      </c>
      <c r="X41" s="3"/>
    </row>
    <row r="42" spans="1:24" x14ac:dyDescent="0.3">
      <c r="A42" s="4">
        <v>6.7142210000000002</v>
      </c>
      <c r="B42">
        <v>41</v>
      </c>
      <c r="X42" s="3"/>
    </row>
    <row r="43" spans="1:24" x14ac:dyDescent="0.3">
      <c r="A43" s="4">
        <v>7.1204090000000004</v>
      </c>
      <c r="B43">
        <v>42</v>
      </c>
      <c r="X43" s="3"/>
    </row>
    <row r="44" spans="1:24" x14ac:dyDescent="0.3">
      <c r="A44" s="4">
        <v>7.0192220000000001</v>
      </c>
      <c r="B44">
        <v>43</v>
      </c>
      <c r="X44" s="3"/>
    </row>
    <row r="45" spans="1:24" x14ac:dyDescent="0.3">
      <c r="A45" s="4">
        <v>7.070703</v>
      </c>
      <c r="B45">
        <v>44</v>
      </c>
      <c r="X45" s="3"/>
    </row>
    <row r="46" spans="1:24" x14ac:dyDescent="0.3">
      <c r="A46" s="4">
        <v>7.5827150000000003</v>
      </c>
      <c r="B46">
        <v>45</v>
      </c>
      <c r="X46" s="3"/>
    </row>
    <row r="47" spans="1:24" x14ac:dyDescent="0.3">
      <c r="A47" s="4">
        <v>8.2632820000000002</v>
      </c>
      <c r="B47">
        <v>46</v>
      </c>
      <c r="X47" s="3"/>
    </row>
    <row r="48" spans="1:24" x14ac:dyDescent="0.3">
      <c r="A48" s="4">
        <v>7.3175270000000001</v>
      </c>
      <c r="B48">
        <v>47</v>
      </c>
      <c r="X48" s="3"/>
    </row>
    <row r="49" spans="1:24" x14ac:dyDescent="0.3">
      <c r="A49" s="4">
        <v>8.1127640000000003</v>
      </c>
      <c r="B49">
        <v>48</v>
      </c>
      <c r="X49" s="3"/>
    </row>
    <row r="50" spans="1:24" x14ac:dyDescent="0.3">
      <c r="A50" s="4">
        <v>7.6545230000000002</v>
      </c>
      <c r="B50">
        <v>49</v>
      </c>
      <c r="X50" s="3"/>
    </row>
    <row r="51" spans="1:24" x14ac:dyDescent="0.3">
      <c r="A51" s="4">
        <v>7.359388</v>
      </c>
      <c r="B51">
        <v>50</v>
      </c>
      <c r="X51" s="3"/>
    </row>
    <row r="52" spans="1:24" x14ac:dyDescent="0.3">
      <c r="A52" s="4">
        <v>8.5473049999999997</v>
      </c>
      <c r="B52">
        <v>51</v>
      </c>
      <c r="X52" s="3"/>
    </row>
    <row r="53" spans="1:24" x14ac:dyDescent="0.3">
      <c r="A53" s="4">
        <v>8.0724660000000004</v>
      </c>
      <c r="B53">
        <v>52</v>
      </c>
      <c r="X53" s="3"/>
    </row>
    <row r="54" spans="1:24" x14ac:dyDescent="0.3">
      <c r="A54" s="4">
        <v>7.7711449999999997</v>
      </c>
      <c r="B54">
        <v>53</v>
      </c>
      <c r="X54" s="3"/>
    </row>
    <row r="55" spans="1:24" x14ac:dyDescent="0.3">
      <c r="A55" s="4">
        <v>8.5570430000000002</v>
      </c>
      <c r="B55">
        <v>54</v>
      </c>
      <c r="X55" s="3"/>
    </row>
    <row r="56" spans="1:24" x14ac:dyDescent="0.3">
      <c r="A56" s="4">
        <v>8.9844729999999995</v>
      </c>
      <c r="B56">
        <v>55</v>
      </c>
      <c r="X56" s="3"/>
    </row>
    <row r="57" spans="1:24" x14ac:dyDescent="0.3">
      <c r="A57" s="4">
        <v>8.6575620000000004</v>
      </c>
      <c r="B57">
        <v>56</v>
      </c>
      <c r="X57" s="3"/>
    </row>
    <row r="58" spans="1:24" x14ac:dyDescent="0.3">
      <c r="A58" s="4">
        <v>9.1559399999999993</v>
      </c>
      <c r="B58">
        <v>57</v>
      </c>
      <c r="X58" s="3"/>
    </row>
    <row r="59" spans="1:24" x14ac:dyDescent="0.3">
      <c r="A59" s="4">
        <v>9.3762640000000008</v>
      </c>
      <c r="B59">
        <v>58</v>
      </c>
      <c r="X59" s="3"/>
    </row>
    <row r="60" spans="1:24" x14ac:dyDescent="0.3">
      <c r="A60" s="4">
        <v>10.17313</v>
      </c>
      <c r="B60">
        <v>59</v>
      </c>
      <c r="X60" s="3"/>
    </row>
    <row r="61" spans="1:24" x14ac:dyDescent="0.3">
      <c r="A61" s="4">
        <v>9.5950690000000005</v>
      </c>
      <c r="B61">
        <v>60</v>
      </c>
      <c r="X61" s="3"/>
    </row>
    <row r="62" spans="1:24" x14ac:dyDescent="0.3">
      <c r="A62" s="4">
        <v>8.5429980000000008</v>
      </c>
      <c r="B62">
        <v>61</v>
      </c>
      <c r="X62" s="3"/>
    </row>
    <row r="63" spans="1:24" x14ac:dyDescent="0.3">
      <c r="A63" s="4">
        <v>8.6818399999999993</v>
      </c>
      <c r="B63">
        <v>62</v>
      </c>
      <c r="X63" s="3"/>
    </row>
    <row r="64" spans="1:24" x14ac:dyDescent="0.3">
      <c r="A64" s="4">
        <v>9.9665590000000002</v>
      </c>
      <c r="B64">
        <v>63</v>
      </c>
      <c r="X64" s="3"/>
    </row>
    <row r="65" spans="1:24" x14ac:dyDescent="0.3">
      <c r="A65" s="4">
        <v>9.7138150000000003</v>
      </c>
      <c r="B65">
        <v>64</v>
      </c>
      <c r="X65" s="3"/>
    </row>
    <row r="66" spans="1:24" x14ac:dyDescent="0.3">
      <c r="A66" s="4">
        <v>9.7912199999999991</v>
      </c>
      <c r="B66">
        <v>65</v>
      </c>
      <c r="X66" s="3"/>
    </row>
    <row r="67" spans="1:24" x14ac:dyDescent="0.3">
      <c r="A67" s="4">
        <v>9.8204150000000006</v>
      </c>
      <c r="B67">
        <v>66</v>
      </c>
      <c r="X67" s="3"/>
    </row>
    <row r="68" spans="1:24" x14ac:dyDescent="0.3">
      <c r="A68" s="4">
        <v>9.74512</v>
      </c>
      <c r="B68">
        <v>67</v>
      </c>
      <c r="X68" s="3"/>
    </row>
    <row r="69" spans="1:24" x14ac:dyDescent="0.3">
      <c r="A69" s="4">
        <v>10.46997</v>
      </c>
      <c r="B69">
        <v>68</v>
      </c>
      <c r="X69" s="3"/>
    </row>
    <row r="70" spans="1:24" x14ac:dyDescent="0.3">
      <c r="A70" s="4">
        <v>10.453340000000001</v>
      </c>
      <c r="B70">
        <v>69</v>
      </c>
      <c r="X70" s="3"/>
    </row>
    <row r="71" spans="1:24" x14ac:dyDescent="0.3">
      <c r="A71" s="4">
        <v>10.06837</v>
      </c>
      <c r="B71">
        <v>70</v>
      </c>
      <c r="X71" s="3"/>
    </row>
    <row r="72" spans="1:24" x14ac:dyDescent="0.3">
      <c r="A72" s="4">
        <v>11.116759999999999</v>
      </c>
      <c r="B72">
        <v>71</v>
      </c>
      <c r="X72" s="3"/>
    </row>
    <row r="73" spans="1:24" x14ac:dyDescent="0.3">
      <c r="A73" s="4">
        <v>10.079219999999999</v>
      </c>
      <c r="B73">
        <v>72</v>
      </c>
      <c r="X73" s="3"/>
    </row>
    <row r="74" spans="1:24" x14ac:dyDescent="0.3">
      <c r="A74" s="4">
        <v>10.01384</v>
      </c>
      <c r="B74">
        <v>73</v>
      </c>
      <c r="X74" s="3"/>
    </row>
    <row r="75" spans="1:24" x14ac:dyDescent="0.3">
      <c r="A75" s="4">
        <v>9.3971979999999995</v>
      </c>
      <c r="B75">
        <v>74</v>
      </c>
      <c r="X75" s="3"/>
    </row>
    <row r="76" spans="1:24" x14ac:dyDescent="0.3">
      <c r="A76" s="4">
        <v>10.43572</v>
      </c>
      <c r="B76">
        <v>75</v>
      </c>
      <c r="X76" s="3"/>
    </row>
    <row r="77" spans="1:24" x14ac:dyDescent="0.3">
      <c r="A77" s="4">
        <v>10.317920000000001</v>
      </c>
      <c r="B77">
        <v>76</v>
      </c>
      <c r="X77" s="3"/>
    </row>
    <row r="78" spans="1:24" x14ac:dyDescent="0.3">
      <c r="A78" s="4">
        <v>11.783469999999999</v>
      </c>
      <c r="B78">
        <v>77</v>
      </c>
      <c r="X78" s="3"/>
    </row>
    <row r="79" spans="1:24" x14ac:dyDescent="0.3">
      <c r="A79" s="4">
        <v>11.15049</v>
      </c>
      <c r="B79">
        <v>78</v>
      </c>
      <c r="X79" s="3"/>
    </row>
    <row r="80" spans="1:24" x14ac:dyDescent="0.3">
      <c r="A80" s="4">
        <v>10.67182</v>
      </c>
      <c r="B80">
        <v>79</v>
      </c>
      <c r="X80" s="3"/>
    </row>
    <row r="81" spans="1:24" x14ac:dyDescent="0.3">
      <c r="A81" s="4">
        <v>11.60641</v>
      </c>
      <c r="B81">
        <v>80</v>
      </c>
      <c r="X81" s="3"/>
    </row>
    <row r="82" spans="1:24" x14ac:dyDescent="0.3">
      <c r="A82" s="4">
        <v>11.36417</v>
      </c>
      <c r="B82">
        <v>81</v>
      </c>
      <c r="X82" s="3"/>
    </row>
    <row r="83" spans="1:24" x14ac:dyDescent="0.3">
      <c r="A83" s="4">
        <v>12.32057</v>
      </c>
      <c r="B83">
        <v>82</v>
      </c>
      <c r="X83" s="3"/>
    </row>
    <row r="84" spans="1:24" x14ac:dyDescent="0.3">
      <c r="A84" s="4">
        <v>12.12914</v>
      </c>
      <c r="B84">
        <v>83</v>
      </c>
      <c r="X84" s="3"/>
    </row>
    <row r="85" spans="1:24" x14ac:dyDescent="0.3">
      <c r="A85" s="4">
        <v>11.49837</v>
      </c>
      <c r="B85">
        <v>84</v>
      </c>
      <c r="X85" s="3"/>
    </row>
    <row r="86" spans="1:24" x14ac:dyDescent="0.3">
      <c r="A86" s="4">
        <v>11.38491</v>
      </c>
      <c r="B86">
        <v>85</v>
      </c>
      <c r="X86" s="3"/>
    </row>
    <row r="87" spans="1:24" x14ac:dyDescent="0.3">
      <c r="A87" s="4">
        <v>11.03097</v>
      </c>
      <c r="B87">
        <v>86</v>
      </c>
      <c r="X87" s="3"/>
    </row>
    <row r="88" spans="1:24" x14ac:dyDescent="0.3">
      <c r="A88" s="4">
        <v>12.15931</v>
      </c>
      <c r="B88">
        <v>87</v>
      </c>
      <c r="X88" s="3"/>
    </row>
    <row r="89" spans="1:24" x14ac:dyDescent="0.3">
      <c r="A89" s="4">
        <v>12.083740000000001</v>
      </c>
      <c r="B89">
        <v>88</v>
      </c>
      <c r="X89" s="3"/>
    </row>
    <row r="90" spans="1:24" x14ac:dyDescent="0.3">
      <c r="A90" s="4">
        <v>12.895440000000001</v>
      </c>
      <c r="B90">
        <v>89</v>
      </c>
      <c r="X90" s="3"/>
    </row>
    <row r="91" spans="1:24" x14ac:dyDescent="0.3">
      <c r="A91" s="4">
        <v>12.9589</v>
      </c>
      <c r="B91">
        <v>90</v>
      </c>
      <c r="X91" s="3"/>
    </row>
    <row r="92" spans="1:24" x14ac:dyDescent="0.3">
      <c r="A92" s="4">
        <v>13.22186</v>
      </c>
      <c r="B92">
        <v>91</v>
      </c>
      <c r="X92" s="3"/>
    </row>
    <row r="93" spans="1:24" x14ac:dyDescent="0.3">
      <c r="A93" s="4">
        <v>13.97662</v>
      </c>
      <c r="B93">
        <v>92</v>
      </c>
      <c r="X93" s="3"/>
    </row>
    <row r="94" spans="1:24" x14ac:dyDescent="0.3">
      <c r="A94" s="4">
        <v>13.16297</v>
      </c>
      <c r="B94">
        <v>93</v>
      </c>
      <c r="X94" s="3"/>
    </row>
    <row r="95" spans="1:24" x14ac:dyDescent="0.3">
      <c r="A95" s="4">
        <v>15.614879999999999</v>
      </c>
      <c r="B95">
        <v>94</v>
      </c>
      <c r="X95" s="3"/>
    </row>
    <row r="96" spans="1:24" x14ac:dyDescent="0.3">
      <c r="A96" s="4">
        <v>15.620240000000001</v>
      </c>
      <c r="B96">
        <v>95</v>
      </c>
      <c r="X96" s="3"/>
    </row>
    <row r="97" spans="1:24" x14ac:dyDescent="0.3">
      <c r="A97" s="4">
        <v>13.69422</v>
      </c>
      <c r="B97">
        <v>96</v>
      </c>
      <c r="X97" s="3"/>
    </row>
    <row r="98" spans="1:24" x14ac:dyDescent="0.3">
      <c r="A98" s="4">
        <v>14.88034</v>
      </c>
      <c r="B98">
        <v>97</v>
      </c>
      <c r="X98" s="3"/>
    </row>
    <row r="99" spans="1:24" x14ac:dyDescent="0.3">
      <c r="A99" s="4">
        <v>15.15171</v>
      </c>
      <c r="B99">
        <v>98</v>
      </c>
      <c r="X99" s="3"/>
    </row>
    <row r="100" spans="1:24" x14ac:dyDescent="0.3">
      <c r="A100" s="4">
        <v>15.41389</v>
      </c>
      <c r="B100">
        <v>99</v>
      </c>
      <c r="X100" s="3"/>
    </row>
    <row r="101" spans="1:24" x14ac:dyDescent="0.3">
      <c r="A101" s="4">
        <v>16.326899999999998</v>
      </c>
      <c r="B101">
        <v>100</v>
      </c>
      <c r="X101" s="3"/>
    </row>
    <row r="102" spans="1:24" x14ac:dyDescent="0.3">
      <c r="A102" s="4">
        <v>17.285720000000001</v>
      </c>
      <c r="B102">
        <v>101</v>
      </c>
      <c r="X102" s="3"/>
    </row>
    <row r="103" spans="1:24" x14ac:dyDescent="0.3">
      <c r="A103" s="4">
        <v>17.240929999999999</v>
      </c>
      <c r="B103">
        <v>102</v>
      </c>
      <c r="X103" s="3"/>
    </row>
    <row r="104" spans="1:24" x14ac:dyDescent="0.3">
      <c r="A104" s="4">
        <v>18.879860000000001</v>
      </c>
      <c r="B104">
        <v>103</v>
      </c>
      <c r="X104" s="3"/>
    </row>
    <row r="105" spans="1:24" x14ac:dyDescent="0.3">
      <c r="A105" s="4">
        <v>16.249110000000002</v>
      </c>
      <c r="B105">
        <v>104</v>
      </c>
      <c r="X105" s="3"/>
    </row>
    <row r="106" spans="1:24" x14ac:dyDescent="0.3">
      <c r="A106" s="4">
        <v>17.132470000000001</v>
      </c>
      <c r="B106">
        <v>105</v>
      </c>
      <c r="X106" s="3"/>
    </row>
    <row r="107" spans="1:24" x14ac:dyDescent="0.3">
      <c r="A107" s="4">
        <v>14.90466</v>
      </c>
      <c r="B107">
        <v>106</v>
      </c>
      <c r="X107" s="3"/>
    </row>
    <row r="108" spans="1:24" x14ac:dyDescent="0.3">
      <c r="A108" s="4">
        <v>13.73151</v>
      </c>
      <c r="B108">
        <v>107</v>
      </c>
      <c r="X108" s="3"/>
    </row>
    <row r="109" spans="1:24" x14ac:dyDescent="0.3">
      <c r="A109" s="4">
        <v>13.48418</v>
      </c>
      <c r="B109">
        <v>108</v>
      </c>
      <c r="X109" s="3"/>
    </row>
    <row r="110" spans="1:24" x14ac:dyDescent="0.3">
      <c r="A110" s="4">
        <v>11.519360000000001</v>
      </c>
      <c r="B110">
        <v>109</v>
      </c>
      <c r="X110" s="3"/>
    </row>
    <row r="111" spans="1:24" x14ac:dyDescent="0.3">
      <c r="A111" s="4">
        <v>10.74573</v>
      </c>
      <c r="B111">
        <v>110</v>
      </c>
      <c r="X111" s="3"/>
    </row>
    <row r="112" spans="1:24" x14ac:dyDescent="0.3">
      <c r="A112" s="4">
        <v>11.524850000000001</v>
      </c>
      <c r="B112">
        <v>111</v>
      </c>
      <c r="X112" s="3"/>
    </row>
    <row r="113" spans="1:24" x14ac:dyDescent="0.3">
      <c r="A113" s="4">
        <v>11.593070000000001</v>
      </c>
      <c r="B113">
        <v>112</v>
      </c>
      <c r="X113" s="3"/>
    </row>
    <row r="114" spans="1:24" x14ac:dyDescent="0.3">
      <c r="A114" s="4">
        <v>11.27078</v>
      </c>
      <c r="B114">
        <v>113</v>
      </c>
      <c r="X114" s="3"/>
    </row>
    <row r="115" spans="1:24" x14ac:dyDescent="0.3">
      <c r="A115" s="4">
        <v>12.58967</v>
      </c>
      <c r="B115">
        <v>114</v>
      </c>
      <c r="X115" s="3"/>
    </row>
    <row r="116" spans="1:24" x14ac:dyDescent="0.3">
      <c r="A116" s="4">
        <v>13.44434</v>
      </c>
      <c r="B116">
        <v>115</v>
      </c>
      <c r="X116" s="3"/>
    </row>
    <row r="117" spans="1:24" x14ac:dyDescent="0.3">
      <c r="A117" s="4">
        <v>12.92205</v>
      </c>
      <c r="B117">
        <v>116</v>
      </c>
      <c r="X117" s="3"/>
    </row>
    <row r="118" spans="1:24" x14ac:dyDescent="0.3">
      <c r="A118" s="4">
        <v>15.164540000000001</v>
      </c>
      <c r="B118">
        <v>117</v>
      </c>
      <c r="X118" s="3"/>
    </row>
    <row r="119" spans="1:24" x14ac:dyDescent="0.3">
      <c r="A119" s="4">
        <v>16.25685</v>
      </c>
      <c r="B119">
        <v>118</v>
      </c>
      <c r="X119" s="3"/>
    </row>
    <row r="120" spans="1:24" x14ac:dyDescent="0.3">
      <c r="A120" s="4">
        <v>16.13447</v>
      </c>
      <c r="B120">
        <v>119</v>
      </c>
      <c r="X120" s="3"/>
    </row>
    <row r="121" spans="1:24" x14ac:dyDescent="0.3">
      <c r="A121" s="4">
        <v>15.8817</v>
      </c>
      <c r="B121">
        <v>120</v>
      </c>
      <c r="X121" s="3"/>
    </row>
    <row r="122" spans="1:24" x14ac:dyDescent="0.3">
      <c r="A122" s="4">
        <v>14.015510000000001</v>
      </c>
      <c r="B122">
        <v>121</v>
      </c>
      <c r="X122" s="3"/>
    </row>
    <row r="123" spans="1:24" x14ac:dyDescent="0.3">
      <c r="A123" s="4">
        <v>13.53327</v>
      </c>
      <c r="B123">
        <v>122</v>
      </c>
      <c r="X123" s="3"/>
    </row>
    <row r="124" spans="1:24" x14ac:dyDescent="0.3">
      <c r="A124" s="4">
        <v>16.439</v>
      </c>
      <c r="B124">
        <v>123</v>
      </c>
      <c r="X124" s="3"/>
    </row>
    <row r="125" spans="1:24" x14ac:dyDescent="0.3">
      <c r="A125" s="4">
        <v>15.87768</v>
      </c>
      <c r="B125">
        <v>124</v>
      </c>
      <c r="X125" s="3"/>
    </row>
    <row r="126" spans="1:24" x14ac:dyDescent="0.3">
      <c r="A126" s="4">
        <v>14.999499999999999</v>
      </c>
      <c r="B126">
        <v>125</v>
      </c>
      <c r="X126" s="3"/>
    </row>
    <row r="127" spans="1:24" x14ac:dyDescent="0.3">
      <c r="A127" s="4">
        <v>15.326790000000001</v>
      </c>
      <c r="B127">
        <v>126</v>
      </c>
      <c r="X127" s="3"/>
    </row>
    <row r="128" spans="1:24" x14ac:dyDescent="0.3">
      <c r="A128" s="4">
        <v>16.426839999999999</v>
      </c>
      <c r="B128">
        <v>127</v>
      </c>
      <c r="X128" s="3"/>
    </row>
    <row r="129" spans="1:24" x14ac:dyDescent="0.3">
      <c r="A129" s="4">
        <v>15.66982</v>
      </c>
      <c r="B129">
        <v>128</v>
      </c>
      <c r="X129" s="3"/>
    </row>
    <row r="130" spans="1:24" x14ac:dyDescent="0.3">
      <c r="A130" s="4">
        <v>17.207350000000002</v>
      </c>
      <c r="B130">
        <v>129</v>
      </c>
      <c r="X130" s="3"/>
    </row>
    <row r="131" spans="1:24" x14ac:dyDescent="0.3">
      <c r="A131" s="4">
        <v>17.286619999999999</v>
      </c>
      <c r="B131">
        <v>130</v>
      </c>
      <c r="X131" s="3"/>
    </row>
    <row r="132" spans="1:24" x14ac:dyDescent="0.3">
      <c r="A132" s="4">
        <v>18.87041</v>
      </c>
      <c r="B132">
        <v>131</v>
      </c>
      <c r="X132" s="3"/>
    </row>
    <row r="133" spans="1:24" x14ac:dyDescent="0.3">
      <c r="A133" s="4">
        <v>18.078600000000002</v>
      </c>
      <c r="B133">
        <v>132</v>
      </c>
      <c r="X133" s="3"/>
    </row>
    <row r="134" spans="1:24" x14ac:dyDescent="0.3">
      <c r="A134" s="4">
        <v>15.58704</v>
      </c>
      <c r="B134">
        <v>133</v>
      </c>
      <c r="X134" s="3"/>
    </row>
    <row r="135" spans="1:24" x14ac:dyDescent="0.3">
      <c r="A135" s="4">
        <v>16.682469999999999</v>
      </c>
      <c r="B135">
        <v>134</v>
      </c>
      <c r="X135" s="3"/>
    </row>
    <row r="136" spans="1:24" x14ac:dyDescent="0.3">
      <c r="A136" s="4">
        <v>18.733889999999999</v>
      </c>
      <c r="B136">
        <v>135</v>
      </c>
      <c r="X136" s="3"/>
    </row>
    <row r="137" spans="1:24" x14ac:dyDescent="0.3">
      <c r="A137" s="4">
        <v>18.351579999999998</v>
      </c>
      <c r="B137">
        <v>136</v>
      </c>
      <c r="X137" s="3"/>
    </row>
    <row r="138" spans="1:24" x14ac:dyDescent="0.3">
      <c r="A138" s="4">
        <v>19.152930000000001</v>
      </c>
      <c r="B138">
        <v>137</v>
      </c>
      <c r="X138" s="3"/>
    </row>
    <row r="139" spans="1:24" x14ac:dyDescent="0.3">
      <c r="A139" s="4">
        <v>19.51793</v>
      </c>
      <c r="B139">
        <v>138</v>
      </c>
      <c r="X139" s="3"/>
    </row>
    <row r="140" spans="1:24" x14ac:dyDescent="0.3">
      <c r="A140" s="4">
        <v>21.05387</v>
      </c>
      <c r="B140">
        <v>139</v>
      </c>
      <c r="X140" s="3"/>
    </row>
    <row r="141" spans="1:24" x14ac:dyDescent="0.3">
      <c r="A141" s="4">
        <v>21.552199999999999</v>
      </c>
      <c r="B141">
        <v>140</v>
      </c>
      <c r="X141" s="3"/>
    </row>
    <row r="142" spans="1:24" x14ac:dyDescent="0.3">
      <c r="A142" s="4">
        <v>20.68394</v>
      </c>
      <c r="B142">
        <v>141</v>
      </c>
      <c r="X142" s="3"/>
    </row>
    <row r="143" spans="1:24" x14ac:dyDescent="0.3">
      <c r="A143" s="4">
        <v>21.02028</v>
      </c>
      <c r="B143">
        <v>142</v>
      </c>
      <c r="X143" s="3"/>
    </row>
    <row r="144" spans="1:24" x14ac:dyDescent="0.3">
      <c r="A144" s="4">
        <v>21.696750000000002</v>
      </c>
      <c r="B144">
        <v>143</v>
      </c>
      <c r="X144" s="3"/>
    </row>
    <row r="145" spans="1:24" x14ac:dyDescent="0.3">
      <c r="A145" s="4">
        <v>20.259640000000001</v>
      </c>
      <c r="B145">
        <v>144</v>
      </c>
      <c r="X145" s="3"/>
    </row>
    <row r="146" spans="1:24" x14ac:dyDescent="0.3">
      <c r="A146" s="4">
        <v>19.855029999999999</v>
      </c>
      <c r="B146">
        <v>145</v>
      </c>
      <c r="X146" s="3"/>
    </row>
    <row r="147" spans="1:24" x14ac:dyDescent="0.3">
      <c r="A147" s="4">
        <v>19.204840000000001</v>
      </c>
      <c r="B147">
        <v>146</v>
      </c>
      <c r="X147" s="3"/>
    </row>
    <row r="148" spans="1:24" x14ac:dyDescent="0.3">
      <c r="A148" s="4">
        <v>21.904209999999999</v>
      </c>
      <c r="B148">
        <v>147</v>
      </c>
      <c r="X148" s="3"/>
    </row>
    <row r="149" spans="1:24" x14ac:dyDescent="0.3">
      <c r="A149" s="4">
        <v>19.441649999999999</v>
      </c>
      <c r="B149">
        <v>148</v>
      </c>
      <c r="X149" s="3"/>
    </row>
    <row r="150" spans="1:24" x14ac:dyDescent="0.3">
      <c r="A150" s="4">
        <v>20.674769999999999</v>
      </c>
      <c r="B150">
        <v>149</v>
      </c>
      <c r="X150" s="3"/>
    </row>
    <row r="151" spans="1:24" x14ac:dyDescent="0.3">
      <c r="A151" s="4">
        <v>19.847090000000001</v>
      </c>
      <c r="B151">
        <v>150</v>
      </c>
      <c r="X151" s="3"/>
    </row>
    <row r="152" spans="1:24" x14ac:dyDescent="0.3">
      <c r="A152" s="4">
        <v>21.101140000000001</v>
      </c>
      <c r="B152">
        <v>151</v>
      </c>
      <c r="X152" s="3"/>
    </row>
    <row r="153" spans="1:24" x14ac:dyDescent="0.3">
      <c r="A153" s="4">
        <v>22.624140000000001</v>
      </c>
      <c r="B153">
        <v>152</v>
      </c>
      <c r="X153" s="3"/>
    </row>
    <row r="154" spans="1:24" x14ac:dyDescent="0.3">
      <c r="A154" s="4">
        <v>20.02495</v>
      </c>
      <c r="B154">
        <v>153</v>
      </c>
      <c r="X154" s="3"/>
    </row>
    <row r="155" spans="1:24" x14ac:dyDescent="0.3">
      <c r="A155" s="4">
        <v>22.819839999999999</v>
      </c>
      <c r="B155">
        <v>154</v>
      </c>
      <c r="X155" s="3"/>
    </row>
    <row r="156" spans="1:24" x14ac:dyDescent="0.3">
      <c r="A156" s="4">
        <v>23.640609999999999</v>
      </c>
      <c r="B156">
        <v>155</v>
      </c>
      <c r="X156" s="3"/>
    </row>
    <row r="157" spans="1:24" x14ac:dyDescent="0.3">
      <c r="A157" s="4">
        <v>19.239280000000001</v>
      </c>
      <c r="B157">
        <v>156</v>
      </c>
      <c r="X157" s="3"/>
    </row>
    <row r="158" spans="1:24" x14ac:dyDescent="0.3">
      <c r="A158" s="4">
        <v>19.840730000000001</v>
      </c>
      <c r="B158">
        <v>157</v>
      </c>
      <c r="X158" s="3"/>
    </row>
    <row r="159" spans="1:24" x14ac:dyDescent="0.3">
      <c r="A159" s="4">
        <v>18.452259999999999</v>
      </c>
      <c r="B159">
        <v>158</v>
      </c>
      <c r="X159" s="3"/>
    </row>
    <row r="160" spans="1:24" x14ac:dyDescent="0.3">
      <c r="A160" s="4">
        <v>18.646329999999999</v>
      </c>
      <c r="B160">
        <v>159</v>
      </c>
      <c r="X160" s="3"/>
    </row>
    <row r="161" spans="1:24" x14ac:dyDescent="0.3">
      <c r="A161" s="4">
        <v>19.28163</v>
      </c>
      <c r="B161">
        <v>160</v>
      </c>
      <c r="X161" s="3"/>
    </row>
    <row r="162" spans="1:24" x14ac:dyDescent="0.3">
      <c r="A162" s="4">
        <v>19.80031</v>
      </c>
      <c r="B162">
        <v>161</v>
      </c>
      <c r="X162" s="3"/>
    </row>
    <row r="163" spans="1:24" x14ac:dyDescent="0.3">
      <c r="A163" s="4">
        <v>17.367830000000001</v>
      </c>
      <c r="B163">
        <v>162</v>
      </c>
      <c r="X163" s="3"/>
    </row>
    <row r="164" spans="1:24" x14ac:dyDescent="0.3">
      <c r="A164" s="4">
        <v>20.09507</v>
      </c>
      <c r="B164">
        <v>163</v>
      </c>
      <c r="X164" s="3"/>
    </row>
    <row r="165" spans="1:24" x14ac:dyDescent="0.3">
      <c r="A165" s="4">
        <v>19.591349999999998</v>
      </c>
      <c r="B165">
        <v>164</v>
      </c>
      <c r="X165" s="3"/>
    </row>
    <row r="166" spans="1:24" x14ac:dyDescent="0.3">
      <c r="A166" s="4">
        <v>19.716719999999999</v>
      </c>
      <c r="B166">
        <v>165</v>
      </c>
      <c r="X166" s="3"/>
    </row>
    <row r="167" spans="1:24" x14ac:dyDescent="0.3">
      <c r="A167" s="4">
        <v>21.020900000000001</v>
      </c>
      <c r="B167">
        <v>166</v>
      </c>
      <c r="X167" s="3"/>
    </row>
    <row r="168" spans="1:24" x14ac:dyDescent="0.3">
      <c r="A168" s="4">
        <v>20.310230000000001</v>
      </c>
      <c r="B168">
        <v>167</v>
      </c>
      <c r="X168" s="3"/>
    </row>
    <row r="169" spans="1:24" x14ac:dyDescent="0.3">
      <c r="A169" s="4">
        <v>18.36749</v>
      </c>
      <c r="B169">
        <v>168</v>
      </c>
      <c r="X169" s="3"/>
    </row>
    <row r="170" spans="1:24" x14ac:dyDescent="0.3">
      <c r="A170" s="4">
        <v>19.271059999999999</v>
      </c>
      <c r="B170">
        <v>169</v>
      </c>
      <c r="X170" s="3"/>
    </row>
    <row r="171" spans="1:24" x14ac:dyDescent="0.3">
      <c r="A171" s="4">
        <v>18.066500000000001</v>
      </c>
      <c r="B171">
        <v>170</v>
      </c>
      <c r="X171" s="3"/>
    </row>
    <row r="172" spans="1:24" x14ac:dyDescent="0.3">
      <c r="A172" s="4">
        <v>17.844470000000001</v>
      </c>
      <c r="B172">
        <v>171</v>
      </c>
      <c r="X172" s="3"/>
    </row>
    <row r="173" spans="1:24" x14ac:dyDescent="0.3">
      <c r="A173" s="4">
        <v>18.83653</v>
      </c>
      <c r="B173">
        <v>172</v>
      </c>
      <c r="X173" s="3"/>
    </row>
    <row r="174" spans="1:24" x14ac:dyDescent="0.3">
      <c r="A174" s="4">
        <v>19.60924</v>
      </c>
      <c r="B174">
        <v>173</v>
      </c>
      <c r="X174" s="3"/>
    </row>
    <row r="175" spans="1:24" x14ac:dyDescent="0.3">
      <c r="A175" s="4">
        <v>19.02272</v>
      </c>
      <c r="B175">
        <v>174</v>
      </c>
      <c r="X175" s="3"/>
    </row>
    <row r="176" spans="1:24" x14ac:dyDescent="0.3">
      <c r="A176" s="4">
        <v>20.504370000000002</v>
      </c>
      <c r="B176">
        <v>175</v>
      </c>
      <c r="X176" s="3"/>
    </row>
    <row r="177" spans="1:24" x14ac:dyDescent="0.3">
      <c r="A177" s="4">
        <v>18.780619999999999</v>
      </c>
      <c r="B177">
        <v>176</v>
      </c>
      <c r="X177" s="3"/>
    </row>
    <row r="178" spans="1:24" x14ac:dyDescent="0.3">
      <c r="A178" s="4">
        <v>20.513739999999999</v>
      </c>
      <c r="B178">
        <v>177</v>
      </c>
      <c r="X178" s="3"/>
    </row>
    <row r="179" spans="1:24" x14ac:dyDescent="0.3">
      <c r="A179" s="4">
        <v>19.634429999999998</v>
      </c>
      <c r="B179">
        <v>178</v>
      </c>
      <c r="X179" s="3"/>
    </row>
    <row r="180" spans="1:24" x14ac:dyDescent="0.3">
      <c r="A180" s="4">
        <v>18.579560000000001</v>
      </c>
      <c r="B180">
        <v>179</v>
      </c>
      <c r="X180" s="3"/>
    </row>
    <row r="181" spans="1:24" x14ac:dyDescent="0.3">
      <c r="A181" s="4">
        <v>17.398869999999999</v>
      </c>
      <c r="B181">
        <v>180</v>
      </c>
      <c r="X181" s="3"/>
    </row>
    <row r="182" spans="1:24" x14ac:dyDescent="0.3">
      <c r="A182" s="4">
        <v>16.711970000000001</v>
      </c>
      <c r="B182">
        <v>181</v>
      </c>
      <c r="X182" s="3"/>
    </row>
    <row r="183" spans="1:24" x14ac:dyDescent="0.3">
      <c r="A183" s="4">
        <v>15.538399999999999</v>
      </c>
      <c r="B183">
        <v>182</v>
      </c>
      <c r="X183" s="3"/>
    </row>
    <row r="184" spans="1:24" x14ac:dyDescent="0.3">
      <c r="A184" s="4">
        <v>16.353819999999999</v>
      </c>
      <c r="B184">
        <v>183</v>
      </c>
      <c r="X184" s="3"/>
    </row>
    <row r="185" spans="1:24" x14ac:dyDescent="0.3">
      <c r="A185" s="4">
        <v>17.067</v>
      </c>
      <c r="B185">
        <v>184</v>
      </c>
      <c r="X185" s="3"/>
    </row>
    <row r="186" spans="1:24" x14ac:dyDescent="0.3">
      <c r="A186" s="4">
        <v>16.529990000000002</v>
      </c>
      <c r="B186">
        <v>185</v>
      </c>
      <c r="X186" s="3"/>
    </row>
    <row r="187" spans="1:24" x14ac:dyDescent="0.3">
      <c r="A187" s="4">
        <v>17.444849999999999</v>
      </c>
      <c r="B187">
        <v>186</v>
      </c>
      <c r="X187" s="3"/>
    </row>
    <row r="188" spans="1:24" x14ac:dyDescent="0.3">
      <c r="A188" s="4">
        <v>17.819769999999998</v>
      </c>
      <c r="B188">
        <v>187</v>
      </c>
      <c r="X188" s="3"/>
    </row>
    <row r="189" spans="1:24" x14ac:dyDescent="0.3">
      <c r="A189" s="4">
        <v>15.89893</v>
      </c>
      <c r="B189">
        <v>188</v>
      </c>
      <c r="X189" s="3"/>
    </row>
    <row r="190" spans="1:24" x14ac:dyDescent="0.3">
      <c r="A190" s="4">
        <v>17.060230000000001</v>
      </c>
      <c r="B190">
        <v>189</v>
      </c>
      <c r="X190" s="3"/>
    </row>
    <row r="191" spans="1:24" x14ac:dyDescent="0.3">
      <c r="A191" s="4">
        <v>17.489999999999998</v>
      </c>
      <c r="B191">
        <v>190</v>
      </c>
      <c r="X191" s="3"/>
    </row>
    <row r="192" spans="1:24" x14ac:dyDescent="0.3">
      <c r="A192" s="4">
        <v>16.90401</v>
      </c>
      <c r="B192">
        <v>191</v>
      </c>
      <c r="X192" s="3"/>
    </row>
    <row r="193" spans="1:24" x14ac:dyDescent="0.3">
      <c r="A193" s="4">
        <v>15.802490000000001</v>
      </c>
      <c r="B193">
        <v>192</v>
      </c>
      <c r="X193" s="3"/>
    </row>
    <row r="194" spans="1:24" x14ac:dyDescent="0.3">
      <c r="A194" s="4">
        <v>14.10927</v>
      </c>
      <c r="B194">
        <v>193</v>
      </c>
      <c r="X194" s="3"/>
    </row>
    <row r="195" spans="1:24" x14ac:dyDescent="0.3">
      <c r="A195" s="4">
        <v>14.65401</v>
      </c>
      <c r="B195">
        <v>194</v>
      </c>
      <c r="X195" s="3"/>
    </row>
    <row r="196" spans="1:24" x14ac:dyDescent="0.3">
      <c r="A196" s="4">
        <v>15.31202</v>
      </c>
      <c r="B196">
        <v>195</v>
      </c>
      <c r="X196" s="3"/>
    </row>
    <row r="197" spans="1:24" x14ac:dyDescent="0.3">
      <c r="A197" s="4">
        <v>15.21078</v>
      </c>
      <c r="B197">
        <v>196</v>
      </c>
      <c r="X197" s="3"/>
    </row>
    <row r="198" spans="1:24" x14ac:dyDescent="0.3">
      <c r="A198" s="4">
        <v>14.9963</v>
      </c>
      <c r="B198">
        <v>197</v>
      </c>
      <c r="X198" s="3"/>
    </row>
    <row r="199" spans="1:24" x14ac:dyDescent="0.3">
      <c r="A199" s="4">
        <v>16.35558</v>
      </c>
      <c r="B199">
        <v>198</v>
      </c>
      <c r="X199" s="3"/>
    </row>
    <row r="200" spans="1:24" x14ac:dyDescent="0.3">
      <c r="A200" s="4">
        <v>15.69378</v>
      </c>
      <c r="B200">
        <v>199</v>
      </c>
      <c r="X200" s="3"/>
    </row>
    <row r="201" spans="1:24" x14ac:dyDescent="0.3">
      <c r="A201" s="4">
        <v>16.964490000000001</v>
      </c>
      <c r="B201">
        <v>200</v>
      </c>
      <c r="X201" s="3"/>
    </row>
    <row r="202" spans="1:24" x14ac:dyDescent="0.3">
      <c r="A202" s="4">
        <v>16.741309999999999</v>
      </c>
      <c r="B202">
        <v>201</v>
      </c>
      <c r="X202" s="3"/>
    </row>
    <row r="203" spans="1:24" x14ac:dyDescent="0.3">
      <c r="A203" s="4">
        <v>16.5596</v>
      </c>
      <c r="B203">
        <v>202</v>
      </c>
      <c r="X203" s="3"/>
    </row>
    <row r="204" spans="1:24" x14ac:dyDescent="0.3">
      <c r="A204" s="4">
        <v>16.942440000000001</v>
      </c>
      <c r="B204">
        <v>203</v>
      </c>
      <c r="X204" s="3"/>
    </row>
    <row r="205" spans="1:24" x14ac:dyDescent="0.3">
      <c r="A205" s="4">
        <v>15.7347</v>
      </c>
      <c r="B205">
        <v>204</v>
      </c>
      <c r="X205" s="3"/>
    </row>
    <row r="206" spans="1:24" x14ac:dyDescent="0.3">
      <c r="A206" s="4">
        <v>15.993830000000001</v>
      </c>
      <c r="B206">
        <v>205</v>
      </c>
      <c r="X206" s="3"/>
    </row>
    <row r="207" spans="1:24" x14ac:dyDescent="0.3">
      <c r="A207" s="4">
        <v>14.85041</v>
      </c>
      <c r="B207">
        <v>206</v>
      </c>
      <c r="X207" s="3"/>
    </row>
    <row r="208" spans="1:24" x14ac:dyDescent="0.3">
      <c r="A208" s="4">
        <v>17.241949999999999</v>
      </c>
      <c r="B208">
        <v>207</v>
      </c>
      <c r="X208" s="3"/>
    </row>
    <row r="209" spans="1:24" x14ac:dyDescent="0.3">
      <c r="A209" s="4">
        <v>15.26186</v>
      </c>
      <c r="B209">
        <v>208</v>
      </c>
      <c r="X209" s="3"/>
    </row>
    <row r="210" spans="1:24" x14ac:dyDescent="0.3">
      <c r="A210" s="4">
        <v>19.566410000000001</v>
      </c>
      <c r="B210">
        <v>209</v>
      </c>
      <c r="X210" s="3"/>
    </row>
    <row r="211" spans="1:24" x14ac:dyDescent="0.3">
      <c r="A211" s="4">
        <v>17.512930000000001</v>
      </c>
      <c r="B211">
        <v>210</v>
      </c>
      <c r="X211" s="3"/>
    </row>
    <row r="212" spans="1:24" x14ac:dyDescent="0.3">
      <c r="A212" s="4">
        <v>23.452490000000001</v>
      </c>
      <c r="B212">
        <v>211</v>
      </c>
      <c r="X212" s="3"/>
    </row>
    <row r="213" spans="1:24" x14ac:dyDescent="0.3">
      <c r="A213" s="4">
        <v>20.785599999999999</v>
      </c>
      <c r="B213">
        <v>212</v>
      </c>
      <c r="X213" s="3"/>
    </row>
    <row r="214" spans="1:24" x14ac:dyDescent="0.3">
      <c r="A214" s="4">
        <v>20.662430000000001</v>
      </c>
      <c r="B214">
        <v>213</v>
      </c>
      <c r="X214" s="3"/>
    </row>
    <row r="215" spans="1:24" x14ac:dyDescent="0.3">
      <c r="A215" s="4">
        <v>18.642869999999998</v>
      </c>
      <c r="B215">
        <v>214</v>
      </c>
      <c r="X215" s="3"/>
    </row>
    <row r="216" spans="1:24" x14ac:dyDescent="0.3">
      <c r="A216" s="4">
        <v>19.121980000000001</v>
      </c>
      <c r="B216">
        <v>215</v>
      </c>
      <c r="X216" s="3"/>
    </row>
    <row r="217" spans="1:24" x14ac:dyDescent="0.3">
      <c r="A217" s="4">
        <v>18.189229999999998</v>
      </c>
      <c r="B217">
        <v>216</v>
      </c>
      <c r="X217" s="3"/>
    </row>
    <row r="218" spans="1:24" x14ac:dyDescent="0.3">
      <c r="A218" s="4">
        <v>19.329149999999998</v>
      </c>
      <c r="B218">
        <v>217</v>
      </c>
      <c r="X218" s="3"/>
    </row>
    <row r="219" spans="1:24" x14ac:dyDescent="0.3">
      <c r="A219" s="4">
        <v>17.90606</v>
      </c>
      <c r="B219">
        <v>218</v>
      </c>
      <c r="X219" s="3"/>
    </row>
    <row r="220" spans="1:24" x14ac:dyDescent="0.3">
      <c r="A220" s="4">
        <v>18.449960000000001</v>
      </c>
      <c r="B220">
        <v>219</v>
      </c>
      <c r="X220" s="3"/>
    </row>
    <row r="221" spans="1:24" x14ac:dyDescent="0.3">
      <c r="A221" s="4">
        <v>18.00103</v>
      </c>
      <c r="B221">
        <v>220</v>
      </c>
      <c r="X221" s="3"/>
    </row>
    <row r="222" spans="1:24" x14ac:dyDescent="0.3">
      <c r="A222" s="4">
        <v>19.735880000000002</v>
      </c>
      <c r="B222">
        <v>221</v>
      </c>
      <c r="X222" s="3"/>
    </row>
    <row r="223" spans="1:24" x14ac:dyDescent="0.3">
      <c r="A223" s="4">
        <v>19.204989999999999</v>
      </c>
      <c r="B223">
        <v>222</v>
      </c>
      <c r="X223" s="3"/>
    </row>
    <row r="224" spans="1:24" x14ac:dyDescent="0.3">
      <c r="A224" s="4">
        <v>18.64649</v>
      </c>
      <c r="B224">
        <v>223</v>
      </c>
      <c r="X224" s="3"/>
    </row>
    <row r="225" spans="1:24" x14ac:dyDescent="0.3">
      <c r="A225" s="4">
        <v>19.60106</v>
      </c>
      <c r="B225">
        <v>224</v>
      </c>
      <c r="X225" s="3"/>
    </row>
    <row r="226" spans="1:24" x14ac:dyDescent="0.3">
      <c r="A226" s="4">
        <v>18.024429999999999</v>
      </c>
      <c r="B226">
        <v>225</v>
      </c>
      <c r="X226" s="3"/>
    </row>
    <row r="227" spans="1:24" x14ac:dyDescent="0.3">
      <c r="A227" s="4">
        <v>20.562660000000001</v>
      </c>
      <c r="B227">
        <v>226</v>
      </c>
      <c r="X227" s="3"/>
    </row>
    <row r="228" spans="1:24" x14ac:dyDescent="0.3">
      <c r="A228" s="4">
        <v>20.77148</v>
      </c>
      <c r="B228">
        <v>227</v>
      </c>
      <c r="X228" s="3"/>
    </row>
    <row r="229" spans="1:24" x14ac:dyDescent="0.3">
      <c r="A229" s="4">
        <v>16.801639999999999</v>
      </c>
      <c r="B229">
        <v>228</v>
      </c>
      <c r="X229" s="3"/>
    </row>
    <row r="230" spans="1:24" x14ac:dyDescent="0.3">
      <c r="A230" s="4">
        <v>18.5867</v>
      </c>
      <c r="B230">
        <v>229</v>
      </c>
      <c r="X230" s="3"/>
    </row>
    <row r="231" spans="1:24" x14ac:dyDescent="0.3">
      <c r="A231" s="4">
        <v>16.67962</v>
      </c>
      <c r="B231">
        <v>230</v>
      </c>
      <c r="X231" s="3"/>
    </row>
    <row r="232" spans="1:24" x14ac:dyDescent="0.3">
      <c r="A232" s="4">
        <v>17.00919</v>
      </c>
      <c r="B232">
        <v>231</v>
      </c>
      <c r="X232" s="3"/>
    </row>
    <row r="233" spans="1:24" x14ac:dyDescent="0.3">
      <c r="A233" s="4">
        <v>17.709949999999999</v>
      </c>
      <c r="B233">
        <v>232</v>
      </c>
      <c r="X233" s="3"/>
    </row>
    <row r="234" spans="1:24" x14ac:dyDescent="0.3">
      <c r="A234" s="4">
        <v>18.562239999999999</v>
      </c>
      <c r="B234">
        <v>233</v>
      </c>
      <c r="X234" s="3"/>
    </row>
    <row r="235" spans="1:24" x14ac:dyDescent="0.3">
      <c r="A235" s="4">
        <v>16.42464</v>
      </c>
      <c r="B235">
        <v>234</v>
      </c>
      <c r="X235" s="3"/>
    </row>
    <row r="236" spans="1:24" x14ac:dyDescent="0.3">
      <c r="A236" s="4">
        <v>18.40925</v>
      </c>
      <c r="B236">
        <v>235</v>
      </c>
      <c r="X236" s="3"/>
    </row>
    <row r="237" spans="1:24" x14ac:dyDescent="0.3">
      <c r="A237" s="4">
        <v>17.533000000000001</v>
      </c>
      <c r="B237">
        <v>236</v>
      </c>
      <c r="X237" s="3"/>
    </row>
    <row r="238" spans="1:24" x14ac:dyDescent="0.3">
      <c r="A238" s="4">
        <v>17.715579999999999</v>
      </c>
      <c r="B238">
        <v>237</v>
      </c>
      <c r="X238" s="3"/>
    </row>
    <row r="239" spans="1:24" x14ac:dyDescent="0.3">
      <c r="A239" s="4">
        <v>19.483979999999999</v>
      </c>
      <c r="B239">
        <v>238</v>
      </c>
      <c r="X239" s="3"/>
    </row>
    <row r="240" spans="1:24" x14ac:dyDescent="0.3">
      <c r="A240" s="4">
        <v>17.714369999999999</v>
      </c>
      <c r="B240">
        <v>239</v>
      </c>
      <c r="X240" s="3"/>
    </row>
    <row r="241" spans="1:24" x14ac:dyDescent="0.3">
      <c r="A241" s="4">
        <v>17.893190000000001</v>
      </c>
      <c r="B241">
        <v>240</v>
      </c>
      <c r="X241" s="3"/>
    </row>
    <row r="242" spans="1:24" x14ac:dyDescent="0.3">
      <c r="A242" s="4">
        <v>17.261749999999999</v>
      </c>
      <c r="B242">
        <v>241</v>
      </c>
      <c r="X242" s="3"/>
    </row>
    <row r="243" spans="1:24" x14ac:dyDescent="0.3">
      <c r="A243" s="4">
        <v>14.296110000000001</v>
      </c>
      <c r="B243">
        <v>242</v>
      </c>
      <c r="X243" s="3"/>
    </row>
    <row r="244" spans="1:24" x14ac:dyDescent="0.3">
      <c r="A244" s="4">
        <v>14.94666</v>
      </c>
      <c r="B244">
        <v>243</v>
      </c>
      <c r="X244" s="3"/>
    </row>
    <row r="245" spans="1:24" x14ac:dyDescent="0.3">
      <c r="A245" s="4">
        <v>15.04491</v>
      </c>
      <c r="B245">
        <v>244</v>
      </c>
      <c r="X245" s="3"/>
    </row>
    <row r="246" spans="1:24" x14ac:dyDescent="0.3">
      <c r="A246" s="4">
        <v>14.348610000000001</v>
      </c>
      <c r="B246">
        <v>245</v>
      </c>
      <c r="X246" s="3"/>
    </row>
    <row r="247" spans="1:24" x14ac:dyDescent="0.3">
      <c r="A247" s="4">
        <v>16.027719999999999</v>
      </c>
      <c r="B247">
        <v>246</v>
      </c>
      <c r="X247" s="3"/>
    </row>
    <row r="248" spans="1:24" x14ac:dyDescent="0.3">
      <c r="A248" s="4">
        <v>18.09994</v>
      </c>
      <c r="B248">
        <v>247</v>
      </c>
      <c r="X248" s="3"/>
    </row>
    <row r="249" spans="1:24" x14ac:dyDescent="0.3">
      <c r="A249" s="4">
        <v>17.250779999999999</v>
      </c>
      <c r="B249">
        <v>248</v>
      </c>
      <c r="X249" s="3"/>
    </row>
    <row r="250" spans="1:24" x14ac:dyDescent="0.3">
      <c r="A250" s="4">
        <v>17.121189999999999</v>
      </c>
      <c r="B250">
        <v>249</v>
      </c>
      <c r="X250" s="3"/>
    </row>
    <row r="251" spans="1:24" x14ac:dyDescent="0.3">
      <c r="A251" s="4">
        <v>18.468340000000001</v>
      </c>
      <c r="B251">
        <v>250</v>
      </c>
      <c r="X251" s="3"/>
    </row>
    <row r="252" spans="1:24" x14ac:dyDescent="0.3">
      <c r="A252" s="4">
        <v>20.695959999999999</v>
      </c>
      <c r="B252">
        <v>251</v>
      </c>
      <c r="X252" s="3"/>
    </row>
    <row r="253" spans="1:24" x14ac:dyDescent="0.3">
      <c r="A253" s="4">
        <v>19.574950000000001</v>
      </c>
      <c r="B253">
        <v>252</v>
      </c>
      <c r="X253" s="3"/>
    </row>
    <row r="254" spans="1:24" x14ac:dyDescent="0.3">
      <c r="A254" s="4">
        <v>18.09431</v>
      </c>
      <c r="B254">
        <v>253</v>
      </c>
      <c r="X254" s="3"/>
    </row>
    <row r="255" spans="1:24" x14ac:dyDescent="0.3">
      <c r="A255" s="4">
        <v>18.722349999999999</v>
      </c>
      <c r="B255">
        <v>254</v>
      </c>
      <c r="X255" s="3"/>
    </row>
    <row r="256" spans="1:24" x14ac:dyDescent="0.3">
      <c r="A256" s="4">
        <v>21.328949999999999</v>
      </c>
      <c r="B256">
        <v>255</v>
      </c>
      <c r="X256" s="3"/>
    </row>
    <row r="257" spans="1:24" x14ac:dyDescent="0.3">
      <c r="A257" s="4">
        <v>19.80613</v>
      </c>
      <c r="B257">
        <v>256</v>
      </c>
      <c r="X257" s="3"/>
    </row>
    <row r="258" spans="1:24" x14ac:dyDescent="0.3">
      <c r="A258" s="4">
        <v>20.12041</v>
      </c>
      <c r="B258">
        <v>257</v>
      </c>
      <c r="X258" s="3"/>
    </row>
    <row r="259" spans="1:24" x14ac:dyDescent="0.3">
      <c r="A259" s="4">
        <v>21.465260000000001</v>
      </c>
      <c r="B259">
        <v>258</v>
      </c>
      <c r="X259" s="3"/>
    </row>
    <row r="260" spans="1:24" x14ac:dyDescent="0.3">
      <c r="A260" s="4">
        <v>20.04731</v>
      </c>
      <c r="B260">
        <v>259</v>
      </c>
      <c r="X260" s="3"/>
    </row>
    <row r="261" spans="1:24" x14ac:dyDescent="0.3">
      <c r="A261" s="4">
        <v>20.138500000000001</v>
      </c>
      <c r="B261">
        <v>260</v>
      </c>
      <c r="X261" s="3"/>
    </row>
    <row r="262" spans="1:24" x14ac:dyDescent="0.3">
      <c r="A262" s="4">
        <v>20.62839</v>
      </c>
      <c r="B262">
        <v>261</v>
      </c>
      <c r="X262" s="3"/>
    </row>
    <row r="263" spans="1:24" x14ac:dyDescent="0.3">
      <c r="A263" s="4">
        <v>20.631789999999999</v>
      </c>
      <c r="B263">
        <v>262</v>
      </c>
      <c r="X263" s="3"/>
    </row>
    <row r="264" spans="1:24" x14ac:dyDescent="0.3">
      <c r="A264" s="4">
        <v>23.541869999999999</v>
      </c>
      <c r="B264">
        <v>263</v>
      </c>
      <c r="X264" s="3"/>
    </row>
    <row r="265" spans="1:24" x14ac:dyDescent="0.3">
      <c r="A265" s="4">
        <v>23.17764</v>
      </c>
      <c r="B265">
        <v>264</v>
      </c>
      <c r="X265" s="3"/>
    </row>
    <row r="266" spans="1:24" x14ac:dyDescent="0.3">
      <c r="A266" s="4">
        <v>21.11158</v>
      </c>
      <c r="B266">
        <v>265</v>
      </c>
      <c r="X266" s="3"/>
    </row>
    <row r="267" spans="1:24" x14ac:dyDescent="0.3">
      <c r="A267" s="4">
        <v>22.688960000000002</v>
      </c>
      <c r="B267">
        <v>266</v>
      </c>
      <c r="X267" s="3"/>
    </row>
    <row r="268" spans="1:24" x14ac:dyDescent="0.3">
      <c r="A268" s="4">
        <v>26.041060000000002</v>
      </c>
      <c r="B268">
        <v>267</v>
      </c>
      <c r="X268" s="3"/>
    </row>
    <row r="269" spans="1:24" x14ac:dyDescent="0.3">
      <c r="A269" s="4">
        <v>22.7041</v>
      </c>
      <c r="B269">
        <v>268</v>
      </c>
      <c r="X269" s="3"/>
    </row>
    <row r="270" spans="1:24" x14ac:dyDescent="0.3">
      <c r="A270" s="4">
        <v>24.70571</v>
      </c>
      <c r="B270">
        <v>269</v>
      </c>
      <c r="X270" s="3"/>
    </row>
    <row r="271" spans="1:24" x14ac:dyDescent="0.3">
      <c r="A271" s="4">
        <v>25.340990000000001</v>
      </c>
      <c r="B271">
        <v>270</v>
      </c>
      <c r="X271" s="3"/>
    </row>
    <row r="272" spans="1:24" x14ac:dyDescent="0.3">
      <c r="A272" s="4">
        <v>23.445810000000002</v>
      </c>
      <c r="B272">
        <v>271</v>
      </c>
      <c r="X272" s="3"/>
    </row>
    <row r="273" spans="1:24" x14ac:dyDescent="0.3">
      <c r="A273" s="4">
        <v>26.81906</v>
      </c>
      <c r="B273">
        <v>272</v>
      </c>
      <c r="X273" s="3"/>
    </row>
    <row r="274" spans="1:24" x14ac:dyDescent="0.3">
      <c r="A274" s="4">
        <v>24.865749999999998</v>
      </c>
      <c r="B274">
        <v>273</v>
      </c>
      <c r="X274" s="3"/>
    </row>
    <row r="275" spans="1:24" x14ac:dyDescent="0.3">
      <c r="A275" s="4">
        <v>23.878990000000002</v>
      </c>
      <c r="B275">
        <v>274</v>
      </c>
      <c r="X275" s="3"/>
    </row>
    <row r="276" spans="1:24" x14ac:dyDescent="0.3">
      <c r="A276" s="4">
        <v>24.48875</v>
      </c>
      <c r="B276">
        <v>275</v>
      </c>
      <c r="X276" s="3"/>
    </row>
    <row r="277" spans="1:24" x14ac:dyDescent="0.3">
      <c r="A277" s="4">
        <v>23.058959999999999</v>
      </c>
      <c r="B277">
        <v>276</v>
      </c>
      <c r="X277" s="3"/>
    </row>
    <row r="278" spans="1:24" x14ac:dyDescent="0.3">
      <c r="A278" s="4">
        <v>24.732710000000001</v>
      </c>
      <c r="B278">
        <v>277</v>
      </c>
      <c r="X278" s="3"/>
    </row>
    <row r="279" spans="1:24" x14ac:dyDescent="0.3">
      <c r="A279" s="4">
        <v>20.871870000000001</v>
      </c>
      <c r="B279">
        <v>278</v>
      </c>
      <c r="X279" s="3"/>
    </row>
    <row r="280" spans="1:24" x14ac:dyDescent="0.3">
      <c r="A280" s="4">
        <v>23.19378</v>
      </c>
      <c r="B280">
        <v>279</v>
      </c>
      <c r="X280" s="3"/>
    </row>
    <row r="281" spans="1:24" x14ac:dyDescent="0.3">
      <c r="A281" s="4">
        <v>20.529910000000001</v>
      </c>
      <c r="B281">
        <v>280</v>
      </c>
      <c r="X281" s="3"/>
    </row>
    <row r="282" spans="1:24" x14ac:dyDescent="0.3">
      <c r="A282" s="4">
        <v>24.367010000000001</v>
      </c>
      <c r="B282">
        <v>281</v>
      </c>
      <c r="X282" s="3"/>
    </row>
    <row r="283" spans="1:24" x14ac:dyDescent="0.3">
      <c r="A283" s="4">
        <v>22.183499999999999</v>
      </c>
      <c r="B283">
        <v>282</v>
      </c>
      <c r="X283" s="3"/>
    </row>
    <row r="284" spans="1:24" x14ac:dyDescent="0.3">
      <c r="A284" s="4">
        <v>22.96828</v>
      </c>
      <c r="B284">
        <v>283</v>
      </c>
      <c r="X284" s="3"/>
    </row>
    <row r="285" spans="1:24" x14ac:dyDescent="0.3">
      <c r="A285" s="4">
        <v>23.579519999999999</v>
      </c>
      <c r="B285">
        <v>284</v>
      </c>
      <c r="X285" s="3"/>
    </row>
    <row r="286" spans="1:24" x14ac:dyDescent="0.3">
      <c r="A286" s="4">
        <v>23.606089999999998</v>
      </c>
      <c r="B286">
        <v>285</v>
      </c>
      <c r="X286" s="3"/>
    </row>
    <row r="287" spans="1:24" x14ac:dyDescent="0.3">
      <c r="A287" s="4">
        <v>24.17409</v>
      </c>
      <c r="B287">
        <v>286</v>
      </c>
      <c r="X287" s="3"/>
    </row>
    <row r="288" spans="1:24" x14ac:dyDescent="0.3">
      <c r="A288" s="4">
        <v>22.936640000000001</v>
      </c>
      <c r="B288">
        <v>287</v>
      </c>
      <c r="X288" s="3"/>
    </row>
    <row r="289" spans="1:24" x14ac:dyDescent="0.3">
      <c r="A289" s="4">
        <v>21.711079999999999</v>
      </c>
      <c r="B289">
        <v>288</v>
      </c>
      <c r="X289" s="3"/>
    </row>
    <row r="290" spans="1:24" x14ac:dyDescent="0.3">
      <c r="A290" s="4">
        <v>22.913599999999999</v>
      </c>
      <c r="B290">
        <v>289</v>
      </c>
      <c r="X290" s="3"/>
    </row>
    <row r="291" spans="1:24" x14ac:dyDescent="0.3">
      <c r="A291" s="4">
        <v>23.06568</v>
      </c>
      <c r="B291">
        <v>290</v>
      </c>
      <c r="X291" s="3"/>
    </row>
    <row r="292" spans="1:24" x14ac:dyDescent="0.3">
      <c r="A292" s="4">
        <v>22.88401</v>
      </c>
      <c r="B292">
        <v>291</v>
      </c>
      <c r="X292" s="3"/>
    </row>
    <row r="293" spans="1:24" x14ac:dyDescent="0.3">
      <c r="A293" s="4">
        <v>22.685099999999998</v>
      </c>
      <c r="B293">
        <v>292</v>
      </c>
      <c r="X293" s="3"/>
    </row>
    <row r="294" spans="1:24" x14ac:dyDescent="0.3">
      <c r="A294" s="4">
        <v>24.958079999999999</v>
      </c>
      <c r="B294">
        <v>293</v>
      </c>
      <c r="X294" s="3"/>
    </row>
    <row r="295" spans="1:24" x14ac:dyDescent="0.3">
      <c r="A295" s="4">
        <v>22.601939999999999</v>
      </c>
      <c r="B295">
        <v>294</v>
      </c>
      <c r="X295" s="3"/>
    </row>
    <row r="296" spans="1:24" x14ac:dyDescent="0.3">
      <c r="A296" s="4">
        <v>25.257090000000002</v>
      </c>
      <c r="B296">
        <v>295</v>
      </c>
      <c r="X296" s="3"/>
    </row>
    <row r="297" spans="1:24" x14ac:dyDescent="0.3">
      <c r="A297" s="4">
        <v>23.587319999999998</v>
      </c>
      <c r="B297">
        <v>296</v>
      </c>
      <c r="X297" s="3"/>
    </row>
    <row r="298" spans="1:24" x14ac:dyDescent="0.3">
      <c r="A298" s="6">
        <v>23.497260000000001</v>
      </c>
      <c r="B298">
        <v>297</v>
      </c>
      <c r="X298" s="5"/>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ECFF-0A09-4734-994E-740E4FFC306F}">
  <dimension ref="A1:O316"/>
  <sheetViews>
    <sheetView topLeftCell="A110" zoomScale="54" workbookViewId="0">
      <selection activeCell="J3" sqref="J3:J314"/>
    </sheetView>
  </sheetViews>
  <sheetFormatPr baseColWidth="10" defaultRowHeight="14.4" x14ac:dyDescent="0.3"/>
  <cols>
    <col min="1" max="1" width="10.33203125" customWidth="1"/>
    <col min="2" max="2" width="12.5546875" customWidth="1"/>
    <col min="3" max="3" width="11.6640625" bestFit="1" customWidth="1"/>
    <col min="5" max="5" width="16.33203125" bestFit="1" customWidth="1"/>
    <col min="6" max="6" width="15.6640625" customWidth="1"/>
    <col min="7" max="7" width="15.77734375" customWidth="1"/>
    <col min="8" max="8" width="21.109375" customWidth="1"/>
    <col min="9" max="9" width="13.6640625" bestFit="1" customWidth="1"/>
    <col min="10" max="10" width="22.109375" customWidth="1"/>
    <col min="11" max="11" width="14.6640625" bestFit="1" customWidth="1"/>
    <col min="15" max="15" width="14.88671875" bestFit="1" customWidth="1"/>
  </cols>
  <sheetData>
    <row r="1" spans="1:11" ht="69.75" customHeight="1" thickBot="1" x14ac:dyDescent="0.35">
      <c r="A1" s="23"/>
      <c r="B1" s="23"/>
      <c r="C1" s="23"/>
      <c r="D1" s="23"/>
      <c r="E1" s="18" t="s">
        <v>68</v>
      </c>
      <c r="F1" s="18" t="s">
        <v>69</v>
      </c>
      <c r="G1" s="18" t="s">
        <v>70</v>
      </c>
      <c r="H1" s="18" t="s">
        <v>71</v>
      </c>
      <c r="I1" s="19" t="s">
        <v>72</v>
      </c>
      <c r="J1" s="20" t="s">
        <v>73</v>
      </c>
      <c r="K1" s="18" t="s">
        <v>74</v>
      </c>
    </row>
    <row r="2" spans="1:11" ht="15" thickBot="1" x14ac:dyDescent="0.35">
      <c r="A2" s="61" t="s">
        <v>43</v>
      </c>
      <c r="B2" s="62" t="s">
        <v>44</v>
      </c>
      <c r="C2" s="63" t="s">
        <v>45</v>
      </c>
      <c r="D2" s="25" t="s">
        <v>46</v>
      </c>
      <c r="E2" s="64" t="s">
        <v>95</v>
      </c>
      <c r="F2" s="26" t="s">
        <v>76</v>
      </c>
      <c r="G2" s="65" t="s">
        <v>77</v>
      </c>
      <c r="H2" s="21" t="s">
        <v>78</v>
      </c>
      <c r="I2" s="65" t="s">
        <v>79</v>
      </c>
      <c r="J2" s="21" t="s">
        <v>80</v>
      </c>
      <c r="K2" s="66" t="s">
        <v>81</v>
      </c>
    </row>
    <row r="3" spans="1:11" x14ac:dyDescent="0.3">
      <c r="A3" s="30" t="s">
        <v>7</v>
      </c>
      <c r="B3" s="34" t="s">
        <v>6</v>
      </c>
      <c r="C3" s="23">
        <v>5.3211909999999998</v>
      </c>
      <c r="D3" s="34">
        <v>1</v>
      </c>
      <c r="E3" s="48">
        <f>1.7723*D3^0.439</f>
        <v>1.7723</v>
      </c>
      <c r="F3" s="60">
        <f>(C3-E3)^2</f>
        <v>12.594627329880998</v>
      </c>
      <c r="G3" s="48">
        <f>C3-E3</f>
        <v>3.5488909999999998</v>
      </c>
      <c r="H3" s="34">
        <f>AVERAGEIF($B$3:$B$299,"="&amp;_xlfn.VALUETOTEXT(B3),$G$3:$G$299)</f>
        <v>-0.18926708441673348</v>
      </c>
      <c r="I3" s="23">
        <f>H3-$O$22</f>
        <v>-0.52310834820367169</v>
      </c>
      <c r="J3" s="60">
        <f>E3+I3</f>
        <v>1.2491916517963282</v>
      </c>
      <c r="K3" s="55">
        <f>(C3-J3)^2</f>
        <v>16.581178691771129</v>
      </c>
    </row>
    <row r="4" spans="1:11" x14ac:dyDescent="0.3">
      <c r="A4" s="30" t="s">
        <v>7</v>
      </c>
      <c r="B4" s="56" t="s">
        <v>8</v>
      </c>
      <c r="C4" s="59">
        <v>5.4370900000000004</v>
      </c>
      <c r="D4" s="34">
        <v>2</v>
      </c>
      <c r="E4" s="48">
        <f t="shared" ref="E4:E67" si="0">1.7723*D4^0.439</f>
        <v>2.4026438863876414</v>
      </c>
      <c r="F4" s="60">
        <f t="shared" ref="F4:F67" si="1">(C4-E4)^2</f>
        <v>9.2078632164171506</v>
      </c>
      <c r="G4" s="48">
        <f t="shared" ref="G4:G67" si="2">C4-E4</f>
        <v>3.0344461136123591</v>
      </c>
      <c r="H4" s="34">
        <f t="shared" ref="H4:H67" si="3">AVERAGEIF($B$3:$B$299,"="&amp;_xlfn.VALUETOTEXT(B4),$G$3:$G$299)</f>
        <v>-0.85479864843241304</v>
      </c>
      <c r="I4" s="23">
        <f t="shared" ref="I4:I67" si="4">H4-$O$22</f>
        <v>-1.1886399122193514</v>
      </c>
      <c r="J4" s="60">
        <f t="shared" ref="J4:J67" si="5">E4+I4</f>
        <v>1.21400397416829</v>
      </c>
      <c r="K4" s="55">
        <f t="shared" ref="K4:K67" si="6">(C4-J4)^2</f>
        <v>17.834455581575071</v>
      </c>
    </row>
    <row r="5" spans="1:11" x14ac:dyDescent="0.3">
      <c r="A5" s="30" t="s">
        <v>7</v>
      </c>
      <c r="B5" s="56" t="s">
        <v>9</v>
      </c>
      <c r="C5" s="59">
        <v>5.879264</v>
      </c>
      <c r="D5" s="34">
        <v>3</v>
      </c>
      <c r="E5" s="48">
        <f t="shared" si="0"/>
        <v>2.8707374064208446</v>
      </c>
      <c r="F5" s="60">
        <f t="shared" si="1"/>
        <v>9.051232264272997</v>
      </c>
      <c r="G5" s="48">
        <f t="shared" si="2"/>
        <v>3.0085265935791554</v>
      </c>
      <c r="H5" s="34">
        <f t="shared" si="3"/>
        <v>0.20249015466690529</v>
      </c>
      <c r="I5" s="23">
        <f t="shared" si="4"/>
        <v>-0.13135110912003295</v>
      </c>
      <c r="J5" s="60">
        <f t="shared" si="5"/>
        <v>2.7393862973008116</v>
      </c>
      <c r="K5" s="55">
        <f t="shared" si="6"/>
        <v>9.8588319879075339</v>
      </c>
    </row>
    <row r="6" spans="1:11" x14ac:dyDescent="0.3">
      <c r="A6" s="30" t="s">
        <v>7</v>
      </c>
      <c r="B6" s="56" t="s">
        <v>10</v>
      </c>
      <c r="C6" s="59">
        <v>4.7694239999999999</v>
      </c>
      <c r="D6" s="34">
        <v>4</v>
      </c>
      <c r="E6" s="48">
        <f t="shared" si="0"/>
        <v>3.2571786067798403</v>
      </c>
      <c r="F6" s="60">
        <f t="shared" si="1"/>
        <v>2.2868861293155951</v>
      </c>
      <c r="G6" s="48">
        <f t="shared" si="2"/>
        <v>1.5122453932201596</v>
      </c>
      <c r="H6" s="34">
        <f t="shared" si="3"/>
        <v>-0.31666903136834146</v>
      </c>
      <c r="I6" s="23">
        <f t="shared" si="4"/>
        <v>-0.65051029515527969</v>
      </c>
      <c r="J6" s="60">
        <f t="shared" si="5"/>
        <v>2.6066683116245608</v>
      </c>
      <c r="K6" s="55">
        <f t="shared" si="6"/>
        <v>4.6775121676003195</v>
      </c>
    </row>
    <row r="7" spans="1:11" x14ac:dyDescent="0.3">
      <c r="A7" s="30" t="s">
        <v>7</v>
      </c>
      <c r="B7" s="56" t="s">
        <v>11</v>
      </c>
      <c r="C7" s="59">
        <v>5.9865159999999999</v>
      </c>
      <c r="D7" s="34">
        <v>5</v>
      </c>
      <c r="E7" s="48">
        <f t="shared" si="0"/>
        <v>3.5924031570846631</v>
      </c>
      <c r="F7" s="60">
        <f t="shared" si="1"/>
        <v>5.7317763046121568</v>
      </c>
      <c r="G7" s="48">
        <f t="shared" si="2"/>
        <v>2.3941128429153369</v>
      </c>
      <c r="H7" s="34">
        <f t="shared" si="3"/>
        <v>0.44644291342183046</v>
      </c>
      <c r="I7" s="23">
        <f t="shared" si="4"/>
        <v>0.11260164963489222</v>
      </c>
      <c r="J7" s="60">
        <f t="shared" si="5"/>
        <v>3.7050048067195553</v>
      </c>
      <c r="K7" s="55">
        <f t="shared" si="6"/>
        <v>5.2052933250639581</v>
      </c>
    </row>
    <row r="8" spans="1:11" x14ac:dyDescent="0.3">
      <c r="A8" s="30" t="s">
        <v>7</v>
      </c>
      <c r="B8" s="56" t="s">
        <v>12</v>
      </c>
      <c r="C8" s="59">
        <v>6.2047030000000003</v>
      </c>
      <c r="D8" s="34">
        <v>6</v>
      </c>
      <c r="E8" s="48">
        <f t="shared" si="0"/>
        <v>3.8917562934950953</v>
      </c>
      <c r="F8" s="60">
        <f t="shared" si="1"/>
        <v>5.3497224671318868</v>
      </c>
      <c r="G8" s="48">
        <f t="shared" si="2"/>
        <v>2.312946706504905</v>
      </c>
      <c r="H8" s="34">
        <f t="shared" si="3"/>
        <v>0.19147323320839546</v>
      </c>
      <c r="I8" s="23">
        <f t="shared" si="4"/>
        <v>-0.14236803057854278</v>
      </c>
      <c r="J8" s="60">
        <f t="shared" si="5"/>
        <v>3.7493882629165527</v>
      </c>
      <c r="K8" s="55">
        <f t="shared" si="6"/>
        <v>6.0285704581391597</v>
      </c>
    </row>
    <row r="9" spans="1:11" x14ac:dyDescent="0.3">
      <c r="A9" s="30" t="s">
        <v>7</v>
      </c>
      <c r="B9" s="56" t="s">
        <v>13</v>
      </c>
      <c r="C9" s="59">
        <v>5.7374479999999997</v>
      </c>
      <c r="D9" s="34">
        <v>7</v>
      </c>
      <c r="E9" s="48">
        <f t="shared" si="0"/>
        <v>4.1642354507154105</v>
      </c>
      <c r="F9" s="60">
        <f t="shared" si="1"/>
        <v>2.4749977252265158</v>
      </c>
      <c r="G9" s="48">
        <f t="shared" si="2"/>
        <v>1.5732125492845892</v>
      </c>
      <c r="H9" s="34">
        <f t="shared" si="3"/>
        <v>0.93628608562864402</v>
      </c>
      <c r="I9" s="23">
        <f t="shared" si="4"/>
        <v>0.60244482184170578</v>
      </c>
      <c r="J9" s="60">
        <f t="shared" si="5"/>
        <v>4.7666802725571165</v>
      </c>
      <c r="K9" s="55">
        <f t="shared" si="6"/>
        <v>0.94238998064461998</v>
      </c>
    </row>
    <row r="10" spans="1:11" x14ac:dyDescent="0.3">
      <c r="A10" s="30" t="s">
        <v>7</v>
      </c>
      <c r="B10" s="56" t="s">
        <v>14</v>
      </c>
      <c r="C10" s="59">
        <v>6.2198869999999999</v>
      </c>
      <c r="D10" s="34">
        <v>8</v>
      </c>
      <c r="E10" s="48">
        <f t="shared" si="0"/>
        <v>4.4156408432275569</v>
      </c>
      <c r="F10" s="60">
        <f t="shared" si="1"/>
        <v>3.2553041942281311</v>
      </c>
      <c r="G10" s="48">
        <f t="shared" si="2"/>
        <v>1.804246156772443</v>
      </c>
      <c r="H10" s="34">
        <f t="shared" si="3"/>
        <v>0.76600255139372952</v>
      </c>
      <c r="I10" s="23">
        <f t="shared" si="4"/>
        <v>0.43216128760679129</v>
      </c>
      <c r="J10" s="60">
        <f t="shared" si="5"/>
        <v>4.8478021308343484</v>
      </c>
      <c r="K10" s="55">
        <f t="shared" si="6"/>
        <v>1.8826168881933232</v>
      </c>
    </row>
    <row r="11" spans="1:11" x14ac:dyDescent="0.3">
      <c r="A11" s="30" t="s">
        <v>7</v>
      </c>
      <c r="B11" s="56" t="s">
        <v>15</v>
      </c>
      <c r="C11" s="59">
        <v>5.4434550000000002</v>
      </c>
      <c r="D11" s="34">
        <v>9</v>
      </c>
      <c r="E11" s="48">
        <f t="shared" si="0"/>
        <v>4.6499651620063638</v>
      </c>
      <c r="F11" s="60">
        <f t="shared" si="1"/>
        <v>0.62962612299916731</v>
      </c>
      <c r="G11" s="48">
        <f t="shared" si="2"/>
        <v>0.79348983799363637</v>
      </c>
      <c r="H11" s="34">
        <f t="shared" si="3"/>
        <v>0.66621796972520142</v>
      </c>
      <c r="I11" s="23">
        <f t="shared" si="4"/>
        <v>0.33237670593826318</v>
      </c>
      <c r="J11" s="60">
        <f t="shared" si="5"/>
        <v>4.9823418679446272</v>
      </c>
      <c r="K11" s="55">
        <f t="shared" si="6"/>
        <v>0.21262532055391584</v>
      </c>
    </row>
    <row r="12" spans="1:11" x14ac:dyDescent="0.3">
      <c r="A12" s="30" t="s">
        <v>7</v>
      </c>
      <c r="B12" s="56" t="s">
        <v>16</v>
      </c>
      <c r="C12" s="59">
        <v>5.8928149999999997</v>
      </c>
      <c r="D12" s="34">
        <v>10</v>
      </c>
      <c r="E12" s="48">
        <f t="shared" si="0"/>
        <v>4.8700928075433794</v>
      </c>
      <c r="F12" s="60">
        <f t="shared" si="1"/>
        <v>1.0459606829432764</v>
      </c>
      <c r="G12" s="48">
        <f t="shared" si="2"/>
        <v>1.0227221924566203</v>
      </c>
      <c r="H12" s="34">
        <f t="shared" si="3"/>
        <v>1.0459910918337083</v>
      </c>
      <c r="I12" s="23">
        <f t="shared" si="4"/>
        <v>0.71214982804677007</v>
      </c>
      <c r="J12" s="60">
        <f t="shared" si="5"/>
        <v>5.5822426355901493</v>
      </c>
      <c r="K12" s="55">
        <f t="shared" si="6"/>
        <v>9.6455193535124883E-2</v>
      </c>
    </row>
    <row r="13" spans="1:11" x14ac:dyDescent="0.3">
      <c r="A13" s="30" t="s">
        <v>7</v>
      </c>
      <c r="B13" s="56" t="s">
        <v>17</v>
      </c>
      <c r="C13" s="59">
        <v>5.7481999999999998</v>
      </c>
      <c r="D13" s="34">
        <v>11</v>
      </c>
      <c r="E13" s="48">
        <f t="shared" si="0"/>
        <v>5.0781862621960476</v>
      </c>
      <c r="F13" s="60">
        <f t="shared" si="1"/>
        <v>0.44891840884602313</v>
      </c>
      <c r="G13" s="48">
        <f t="shared" si="2"/>
        <v>0.67001373780395213</v>
      </c>
      <c r="H13" s="34">
        <f t="shared" si="3"/>
        <v>1.126397053114687</v>
      </c>
      <c r="I13" s="23">
        <f t="shared" si="4"/>
        <v>0.79255578932774873</v>
      </c>
      <c r="J13" s="60">
        <f t="shared" si="5"/>
        <v>5.8707420515237967</v>
      </c>
      <c r="K13" s="55">
        <f t="shared" si="6"/>
        <v>1.5016554391660903E-2</v>
      </c>
    </row>
    <row r="14" spans="1:11" x14ac:dyDescent="0.3">
      <c r="A14" s="30" t="s">
        <v>7</v>
      </c>
      <c r="B14" s="56" t="s">
        <v>18</v>
      </c>
      <c r="C14" s="59">
        <v>5.0580439999999998</v>
      </c>
      <c r="D14" s="34">
        <v>12</v>
      </c>
      <c r="E14" s="48">
        <f t="shared" si="0"/>
        <v>5.2759151756906952</v>
      </c>
      <c r="F14" s="60">
        <f t="shared" si="1"/>
        <v>4.7467849196845893E-2</v>
      </c>
      <c r="G14" s="48">
        <f t="shared" si="2"/>
        <v>-0.21787117569069547</v>
      </c>
      <c r="H14" s="34">
        <f t="shared" si="3"/>
        <v>-1.4471123332363112E-2</v>
      </c>
      <c r="I14" s="23">
        <f t="shared" si="4"/>
        <v>-0.34831238711930135</v>
      </c>
      <c r="J14" s="60">
        <f t="shared" si="5"/>
        <v>4.9276027885713942</v>
      </c>
      <c r="K14" s="55">
        <f t="shared" si="6"/>
        <v>1.7014909638962173E-2</v>
      </c>
    </row>
    <row r="15" spans="1:11" x14ac:dyDescent="0.3">
      <c r="A15" s="30" t="s">
        <v>19</v>
      </c>
      <c r="B15" s="56" t="s">
        <v>6</v>
      </c>
      <c r="C15" s="59">
        <v>5.1418020000000002</v>
      </c>
      <c r="D15" s="34">
        <v>13</v>
      </c>
      <c r="E15" s="48">
        <f t="shared" si="0"/>
        <v>5.4645998912625053</v>
      </c>
      <c r="F15" s="60">
        <f t="shared" si="1"/>
        <v>0.10419847860352009</v>
      </c>
      <c r="G15" s="48">
        <f t="shared" si="2"/>
        <v>-0.32279789126250513</v>
      </c>
      <c r="H15" s="34">
        <f t="shared" si="3"/>
        <v>-0.18926708441673348</v>
      </c>
      <c r="I15" s="23">
        <f t="shared" si="4"/>
        <v>-0.52310834820367169</v>
      </c>
      <c r="J15" s="60">
        <f t="shared" si="5"/>
        <v>4.9414915430588335</v>
      </c>
      <c r="K15" s="55">
        <f t="shared" si="6"/>
        <v>4.0124279159978987E-2</v>
      </c>
    </row>
    <row r="16" spans="1:11" x14ac:dyDescent="0.3">
      <c r="A16" s="30" t="s">
        <v>19</v>
      </c>
      <c r="B16" s="56" t="s">
        <v>8</v>
      </c>
      <c r="C16" s="59">
        <v>4.447247</v>
      </c>
      <c r="D16" s="34">
        <v>14</v>
      </c>
      <c r="E16" s="48">
        <f t="shared" si="0"/>
        <v>5.645305448930805</v>
      </c>
      <c r="F16" s="60">
        <f t="shared" si="1"/>
        <v>1.4353440470544865</v>
      </c>
      <c r="G16" s="48">
        <f t="shared" si="2"/>
        <v>-1.198058448930805</v>
      </c>
      <c r="H16" s="34">
        <f t="shared" si="3"/>
        <v>-0.85479864843241304</v>
      </c>
      <c r="I16" s="23">
        <f t="shared" si="4"/>
        <v>-1.1886399122193514</v>
      </c>
      <c r="J16" s="60">
        <f t="shared" si="5"/>
        <v>4.4566655367114532</v>
      </c>
      <c r="K16" s="55">
        <f t="shared" si="6"/>
        <v>8.8708833784991792E-5</v>
      </c>
    </row>
    <row r="17" spans="1:15" x14ac:dyDescent="0.3">
      <c r="A17" s="30" t="s">
        <v>19</v>
      </c>
      <c r="B17" s="56" t="s">
        <v>9</v>
      </c>
      <c r="C17" s="59">
        <v>4.994319</v>
      </c>
      <c r="D17" s="34">
        <v>15</v>
      </c>
      <c r="E17" s="48">
        <f t="shared" si="0"/>
        <v>5.8189054460234049</v>
      </c>
      <c r="F17" s="60">
        <f t="shared" si="1"/>
        <v>0.67994280696550968</v>
      </c>
      <c r="G17" s="48">
        <f t="shared" si="2"/>
        <v>-0.82458644602340492</v>
      </c>
      <c r="H17" s="34">
        <f t="shared" si="3"/>
        <v>0.20249015466690529</v>
      </c>
      <c r="I17" s="23">
        <f t="shared" si="4"/>
        <v>-0.13135110912003295</v>
      </c>
      <c r="J17" s="60">
        <f t="shared" si="5"/>
        <v>5.6875543369033723</v>
      </c>
      <c r="K17" s="55">
        <f t="shared" si="6"/>
        <v>0.48057523233153215</v>
      </c>
    </row>
    <row r="18" spans="1:15" x14ac:dyDescent="0.3">
      <c r="A18" s="30" t="s">
        <v>19</v>
      </c>
      <c r="B18" s="56" t="s">
        <v>10</v>
      </c>
      <c r="C18" s="59">
        <v>4.7936389999999998</v>
      </c>
      <c r="D18" s="34">
        <v>16</v>
      </c>
      <c r="E18" s="48">
        <f t="shared" si="0"/>
        <v>5.986126771124674</v>
      </c>
      <c r="F18" s="60">
        <f t="shared" si="1"/>
        <v>1.4220270842818934</v>
      </c>
      <c r="G18" s="48">
        <f t="shared" si="2"/>
        <v>-1.1924877711246742</v>
      </c>
      <c r="H18" s="34">
        <f t="shared" si="3"/>
        <v>-0.31666903136834146</v>
      </c>
      <c r="I18" s="23">
        <f t="shared" si="4"/>
        <v>-0.65051029515527969</v>
      </c>
      <c r="J18" s="60">
        <f t="shared" si="5"/>
        <v>5.3356164759693945</v>
      </c>
      <c r="K18" s="55">
        <f t="shared" si="6"/>
        <v>0.29373958445815584</v>
      </c>
    </row>
    <row r="19" spans="1:15" x14ac:dyDescent="0.3">
      <c r="A19" s="30" t="s">
        <v>19</v>
      </c>
      <c r="B19" s="56" t="s">
        <v>11</v>
      </c>
      <c r="C19" s="59">
        <v>5.1895810000000004</v>
      </c>
      <c r="D19" s="34">
        <v>17</v>
      </c>
      <c r="E19" s="48">
        <f t="shared" si="0"/>
        <v>6.1475817685115377</v>
      </c>
      <c r="F19" s="60">
        <f t="shared" si="1"/>
        <v>0.917765472468696</v>
      </c>
      <c r="G19" s="48">
        <f t="shared" si="2"/>
        <v>-0.95800076851153726</v>
      </c>
      <c r="H19" s="34">
        <f t="shared" si="3"/>
        <v>0.44644291342183046</v>
      </c>
      <c r="I19" s="23">
        <f t="shared" si="4"/>
        <v>0.11260164963489222</v>
      </c>
      <c r="J19" s="60">
        <f t="shared" si="5"/>
        <v>6.26018341814643</v>
      </c>
      <c r="K19" s="55">
        <f t="shared" si="6"/>
        <v>1.1461895377409823</v>
      </c>
    </row>
    <row r="20" spans="1:15" x14ac:dyDescent="0.3">
      <c r="A20" s="30" t="s">
        <v>19</v>
      </c>
      <c r="B20" s="56" t="s">
        <v>12</v>
      </c>
      <c r="C20" s="59">
        <v>4.9261239999999997</v>
      </c>
      <c r="D20" s="34">
        <v>18</v>
      </c>
      <c r="E20" s="48">
        <f t="shared" si="0"/>
        <v>6.3037918909948134</v>
      </c>
      <c r="F20" s="60">
        <f t="shared" si="1"/>
        <v>1.8979688178780978</v>
      </c>
      <c r="G20" s="48">
        <f t="shared" si="2"/>
        <v>-1.3776678909948137</v>
      </c>
      <c r="H20" s="34">
        <f t="shared" si="3"/>
        <v>0.19147323320839546</v>
      </c>
      <c r="I20" s="23">
        <f t="shared" si="4"/>
        <v>-0.14236803057854278</v>
      </c>
      <c r="J20" s="60">
        <f t="shared" si="5"/>
        <v>6.1614238604162708</v>
      </c>
      <c r="K20" s="55">
        <f t="shared" si="6"/>
        <v>1.5259657451444588</v>
      </c>
    </row>
    <row r="21" spans="1:15" x14ac:dyDescent="0.3">
      <c r="A21" s="30" t="s">
        <v>19</v>
      </c>
      <c r="B21" s="56" t="s">
        <v>13</v>
      </c>
      <c r="C21" s="59">
        <v>4.9512390000000002</v>
      </c>
      <c r="D21" s="34">
        <v>19</v>
      </c>
      <c r="E21" s="48">
        <f t="shared" si="0"/>
        <v>6.455205437739246</v>
      </c>
      <c r="F21" s="60">
        <f t="shared" si="1"/>
        <v>2.2619150458460768</v>
      </c>
      <c r="G21" s="48">
        <f t="shared" si="2"/>
        <v>-1.5039664377392459</v>
      </c>
      <c r="H21" s="34">
        <f t="shared" si="3"/>
        <v>0.93628608562864402</v>
      </c>
      <c r="I21" s="23">
        <f t="shared" si="4"/>
        <v>0.60244482184170578</v>
      </c>
      <c r="J21" s="60">
        <f t="shared" si="5"/>
        <v>7.057650259580952</v>
      </c>
      <c r="K21" s="55">
        <f t="shared" si="6"/>
        <v>4.436968394489412</v>
      </c>
    </row>
    <row r="22" spans="1:15" x14ac:dyDescent="0.3">
      <c r="A22" s="30" t="s">
        <v>19</v>
      </c>
      <c r="B22" s="56" t="s">
        <v>14</v>
      </c>
      <c r="C22" s="59">
        <v>5.5568479999999996</v>
      </c>
      <c r="D22" s="34">
        <v>20</v>
      </c>
      <c r="E22" s="48">
        <f t="shared" si="0"/>
        <v>6.6022110873918196</v>
      </c>
      <c r="F22" s="60">
        <f t="shared" si="1"/>
        <v>1.0927839844813581</v>
      </c>
      <c r="G22" s="48">
        <f t="shared" si="2"/>
        <v>-1.04536308739182</v>
      </c>
      <c r="H22" s="34">
        <f t="shared" si="3"/>
        <v>0.76600255139372952</v>
      </c>
      <c r="I22" s="23">
        <f t="shared" si="4"/>
        <v>0.43216128760679129</v>
      </c>
      <c r="J22" s="60">
        <f t="shared" si="5"/>
        <v>7.0343723749986111</v>
      </c>
      <c r="K22" s="55">
        <f t="shared" si="6"/>
        <v>2.1830782787150378</v>
      </c>
      <c r="N22" t="s">
        <v>94</v>
      </c>
      <c r="O22">
        <f>AVERAGE(H3:H314)</f>
        <v>0.33384126378693824</v>
      </c>
    </row>
    <row r="23" spans="1:15" x14ac:dyDescent="0.3">
      <c r="A23" s="30" t="s">
        <v>19</v>
      </c>
      <c r="B23" s="56" t="s">
        <v>15</v>
      </c>
      <c r="C23" s="59">
        <v>4.8990669999999996</v>
      </c>
      <c r="D23" s="34">
        <v>21</v>
      </c>
      <c r="E23" s="48">
        <f t="shared" si="0"/>
        <v>6.7451483820529798</v>
      </c>
      <c r="F23" s="60">
        <f t="shared" si="1"/>
        <v>3.4080164691626416</v>
      </c>
      <c r="G23" s="48">
        <f t="shared" si="2"/>
        <v>-1.8460813820529802</v>
      </c>
      <c r="H23" s="34">
        <f t="shared" si="3"/>
        <v>0.66621796972520142</v>
      </c>
      <c r="I23" s="23">
        <f t="shared" si="4"/>
        <v>0.33237670593826318</v>
      </c>
      <c r="J23" s="60">
        <f t="shared" si="5"/>
        <v>7.0775250879912432</v>
      </c>
      <c r="K23" s="55">
        <f t="shared" si="6"/>
        <v>4.7456796411344646</v>
      </c>
    </row>
    <row r="24" spans="1:15" x14ac:dyDescent="0.3">
      <c r="A24" s="30" t="s">
        <v>19</v>
      </c>
      <c r="B24" s="56" t="s">
        <v>16</v>
      </c>
      <c r="C24" s="59">
        <v>5.8084300000000004</v>
      </c>
      <c r="D24" s="34">
        <v>22</v>
      </c>
      <c r="E24" s="48">
        <f t="shared" si="0"/>
        <v>6.8843159605050177</v>
      </c>
      <c r="F24" s="60">
        <f t="shared" si="1"/>
        <v>1.1575306000118035</v>
      </c>
      <c r="G24" s="48">
        <f t="shared" si="2"/>
        <v>-1.0758859605050173</v>
      </c>
      <c r="H24" s="34">
        <f t="shared" si="3"/>
        <v>1.0459910918337083</v>
      </c>
      <c r="I24" s="23">
        <f t="shared" si="4"/>
        <v>0.71214982804677007</v>
      </c>
      <c r="J24" s="60">
        <f t="shared" si="5"/>
        <v>7.5964657885517877</v>
      </c>
      <c r="K24" s="55">
        <f t="shared" si="6"/>
        <v>3.1970719811420114</v>
      </c>
      <c r="N24" t="s">
        <v>93</v>
      </c>
      <c r="O24" s="49">
        <f>SUM(F3:F314)</f>
        <v>8970.0241509641364</v>
      </c>
    </row>
    <row r="25" spans="1:15" x14ac:dyDescent="0.3">
      <c r="A25" s="30" t="s">
        <v>19</v>
      </c>
      <c r="B25" s="56" t="s">
        <v>17</v>
      </c>
      <c r="C25" s="59">
        <v>5.4182889999999997</v>
      </c>
      <c r="D25" s="34">
        <v>23</v>
      </c>
      <c r="E25" s="48">
        <f t="shared" si="0"/>
        <v>7.0199781034897688</v>
      </c>
      <c r="F25" s="60">
        <f t="shared" si="1"/>
        <v>2.5654079842378605</v>
      </c>
      <c r="G25" s="48">
        <f t="shared" si="2"/>
        <v>-1.6016891034897691</v>
      </c>
      <c r="H25" s="34">
        <f t="shared" si="3"/>
        <v>1.126397053114687</v>
      </c>
      <c r="I25" s="23">
        <f t="shared" si="4"/>
        <v>0.79255578932774873</v>
      </c>
      <c r="J25" s="60">
        <f t="shared" si="5"/>
        <v>7.8125338928175179</v>
      </c>
      <c r="K25" s="55">
        <f t="shared" si="6"/>
        <v>5.7324086067827693</v>
      </c>
    </row>
    <row r="26" spans="1:15" x14ac:dyDescent="0.3">
      <c r="A26" s="30" t="s">
        <v>19</v>
      </c>
      <c r="B26" s="56" t="s">
        <v>18</v>
      </c>
      <c r="C26" s="59">
        <v>4.7026870000000001</v>
      </c>
      <c r="D26" s="34">
        <v>24</v>
      </c>
      <c r="E26" s="48">
        <f t="shared" si="0"/>
        <v>7.1523699949066346</v>
      </c>
      <c r="F26" s="60">
        <f t="shared" si="1"/>
        <v>6.0009467755347385</v>
      </c>
      <c r="G26" s="48">
        <f t="shared" si="2"/>
        <v>-2.4496829949066345</v>
      </c>
      <c r="H26" s="34">
        <f t="shared" si="3"/>
        <v>-1.4471123332363112E-2</v>
      </c>
      <c r="I26" s="23">
        <f t="shared" si="4"/>
        <v>-0.34831238711930135</v>
      </c>
      <c r="J26" s="60">
        <f t="shared" si="5"/>
        <v>6.8040576077873336</v>
      </c>
      <c r="K26" s="55">
        <f t="shared" si="6"/>
        <v>4.4157584312725078</v>
      </c>
    </row>
    <row r="27" spans="1:15" x14ac:dyDescent="0.3">
      <c r="A27" s="30" t="s">
        <v>20</v>
      </c>
      <c r="B27" s="56" t="s">
        <v>6</v>
      </c>
      <c r="C27" s="59">
        <v>4.8318130000000004</v>
      </c>
      <c r="D27" s="34">
        <v>25</v>
      </c>
      <c r="E27" s="48">
        <f t="shared" si="0"/>
        <v>7.2817019934728062</v>
      </c>
      <c r="F27" s="60">
        <f t="shared" si="1"/>
        <v>6.0019560803391983</v>
      </c>
      <c r="G27" s="48">
        <f t="shared" si="2"/>
        <v>-2.4498889934728059</v>
      </c>
      <c r="H27" s="34">
        <f t="shared" si="3"/>
        <v>-0.18926708441673348</v>
      </c>
      <c r="I27" s="23">
        <f t="shared" si="4"/>
        <v>-0.52310834820367169</v>
      </c>
      <c r="J27" s="60">
        <f t="shared" si="5"/>
        <v>6.7585936452691344</v>
      </c>
      <c r="K27" s="55">
        <f t="shared" si="6"/>
        <v>3.7124836549837408</v>
      </c>
    </row>
    <row r="28" spans="1:15" x14ac:dyDescent="0.3">
      <c r="A28" s="30" t="s">
        <v>20</v>
      </c>
      <c r="B28" s="56" t="s">
        <v>8</v>
      </c>
      <c r="C28" s="59">
        <v>4.9301139999999997</v>
      </c>
      <c r="D28" s="34">
        <v>26</v>
      </c>
      <c r="E28" s="48">
        <f t="shared" si="0"/>
        <v>7.4081631328197419</v>
      </c>
      <c r="F28" s="60">
        <f t="shared" si="1"/>
        <v>6.1407275046686767</v>
      </c>
      <c r="G28" s="48">
        <f t="shared" si="2"/>
        <v>-2.4780491328197423</v>
      </c>
      <c r="H28" s="34">
        <f t="shared" si="3"/>
        <v>-0.85479864843241304</v>
      </c>
      <c r="I28" s="23">
        <f t="shared" si="4"/>
        <v>-1.1886399122193514</v>
      </c>
      <c r="J28" s="60">
        <f t="shared" si="5"/>
        <v>6.2195232206003901</v>
      </c>
      <c r="K28" s="55">
        <f t="shared" si="6"/>
        <v>1.6625761381693063</v>
      </c>
    </row>
    <row r="29" spans="1:15" x14ac:dyDescent="0.3">
      <c r="A29" s="30" t="s">
        <v>20</v>
      </c>
      <c r="B29" s="56" t="s">
        <v>9</v>
      </c>
      <c r="C29" s="59">
        <v>5.0459990000000001</v>
      </c>
      <c r="D29" s="34">
        <v>27</v>
      </c>
      <c r="E29" s="48">
        <f t="shared" si="0"/>
        <v>7.5319240134996512</v>
      </c>
      <c r="F29" s="60">
        <f t="shared" si="1"/>
        <v>6.1798231727432409</v>
      </c>
      <c r="G29" s="48">
        <f t="shared" si="2"/>
        <v>-2.4859250134996511</v>
      </c>
      <c r="H29" s="34">
        <f t="shared" si="3"/>
        <v>0.20249015466690529</v>
      </c>
      <c r="I29" s="23">
        <f t="shared" si="4"/>
        <v>-0.13135110912003295</v>
      </c>
      <c r="J29" s="60">
        <f t="shared" si="5"/>
        <v>7.4005729043796187</v>
      </c>
      <c r="K29" s="55">
        <f t="shared" si="6"/>
        <v>5.5440182711854815</v>
      </c>
    </row>
    <row r="30" spans="1:15" x14ac:dyDescent="0.3">
      <c r="A30" s="30" t="s">
        <v>20</v>
      </c>
      <c r="B30" s="56" t="s">
        <v>10</v>
      </c>
      <c r="C30" s="59">
        <v>5.4373480000000001</v>
      </c>
      <c r="D30" s="34">
        <v>28</v>
      </c>
      <c r="E30" s="48">
        <f t="shared" si="0"/>
        <v>7.6531392110051595</v>
      </c>
      <c r="F30" s="60">
        <f t="shared" si="1"/>
        <v>4.9097306907677112</v>
      </c>
      <c r="G30" s="48">
        <f t="shared" si="2"/>
        <v>-2.2157912110051594</v>
      </c>
      <c r="H30" s="34">
        <f t="shared" si="3"/>
        <v>-0.31666903136834146</v>
      </c>
      <c r="I30" s="23">
        <f t="shared" si="4"/>
        <v>-0.65051029515527969</v>
      </c>
      <c r="J30" s="60">
        <f t="shared" si="5"/>
        <v>7.00262891584988</v>
      </c>
      <c r="K30" s="55">
        <f t="shared" si="6"/>
        <v>2.4501043455238389</v>
      </c>
    </row>
    <row r="31" spans="1:15" x14ac:dyDescent="0.3">
      <c r="A31" s="30" t="s">
        <v>20</v>
      </c>
      <c r="B31" s="56" t="s">
        <v>11</v>
      </c>
      <c r="C31" s="59">
        <v>5.574338</v>
      </c>
      <c r="D31" s="34">
        <v>29</v>
      </c>
      <c r="E31" s="48">
        <f t="shared" si="0"/>
        <v>7.7719492950764613</v>
      </c>
      <c r="F31" s="60">
        <f t="shared" si="1"/>
        <v>4.8294954042476412</v>
      </c>
      <c r="G31" s="48">
        <f t="shared" si="2"/>
        <v>-2.1976112950764612</v>
      </c>
      <c r="H31" s="34">
        <f t="shared" si="3"/>
        <v>0.44644291342183046</v>
      </c>
      <c r="I31" s="23">
        <f t="shared" si="4"/>
        <v>0.11260164963489222</v>
      </c>
      <c r="J31" s="60">
        <f t="shared" si="5"/>
        <v>7.8845509447113535</v>
      </c>
      <c r="K31" s="55">
        <f t="shared" si="6"/>
        <v>5.3370838499119033</v>
      </c>
    </row>
    <row r="32" spans="1:15" x14ac:dyDescent="0.3">
      <c r="A32" s="30" t="s">
        <v>20</v>
      </c>
      <c r="B32" s="56" t="s">
        <v>12</v>
      </c>
      <c r="C32" s="59">
        <v>5.4707249999999998</v>
      </c>
      <c r="D32" s="34">
        <v>30</v>
      </c>
      <c r="E32" s="48">
        <f t="shared" si="0"/>
        <v>7.8884825341961786</v>
      </c>
      <c r="F32" s="60">
        <f t="shared" si="1"/>
        <v>5.845551494162387</v>
      </c>
      <c r="G32" s="48">
        <f t="shared" si="2"/>
        <v>-2.4177575341961788</v>
      </c>
      <c r="H32" s="34">
        <f t="shared" si="3"/>
        <v>0.19147323320839546</v>
      </c>
      <c r="I32" s="23">
        <f t="shared" si="4"/>
        <v>-0.14236803057854278</v>
      </c>
      <c r="J32" s="60">
        <f t="shared" si="5"/>
        <v>7.746114503617636</v>
      </c>
      <c r="K32" s="55">
        <f t="shared" si="6"/>
        <v>5.1773973931733126</v>
      </c>
    </row>
    <row r="33" spans="1:11" x14ac:dyDescent="0.3">
      <c r="A33" s="30" t="s">
        <v>20</v>
      </c>
      <c r="B33" s="56" t="s">
        <v>13</v>
      </c>
      <c r="C33" s="59">
        <v>6.2563610000000001</v>
      </c>
      <c r="D33" s="34">
        <v>31</v>
      </c>
      <c r="E33" s="48">
        <f t="shared" si="0"/>
        <v>8.0028563431419677</v>
      </c>
      <c r="F33" s="60">
        <f t="shared" si="1"/>
        <v>3.0502459836165792</v>
      </c>
      <c r="G33" s="48">
        <f t="shared" si="2"/>
        <v>-1.7464953431419676</v>
      </c>
      <c r="H33" s="34">
        <f t="shared" si="3"/>
        <v>0.93628608562864402</v>
      </c>
      <c r="I33" s="23">
        <f t="shared" si="4"/>
        <v>0.60244482184170578</v>
      </c>
      <c r="J33" s="60">
        <f t="shared" si="5"/>
        <v>8.6053011649836737</v>
      </c>
      <c r="K33" s="55">
        <f t="shared" si="6"/>
        <v>5.5175198986735277</v>
      </c>
    </row>
    <row r="34" spans="1:11" x14ac:dyDescent="0.3">
      <c r="A34" s="30" t="s">
        <v>20</v>
      </c>
      <c r="B34" s="56" t="s">
        <v>14</v>
      </c>
      <c r="C34" s="59">
        <v>6.1659420000000003</v>
      </c>
      <c r="D34" s="34">
        <v>32</v>
      </c>
      <c r="E34" s="48">
        <f t="shared" si="0"/>
        <v>8.1151785193161974</v>
      </c>
      <c r="F34" s="60">
        <f t="shared" si="1"/>
        <v>3.7995230082359233</v>
      </c>
      <c r="G34" s="48">
        <f t="shared" si="2"/>
        <v>-1.9492365193161971</v>
      </c>
      <c r="H34" s="34">
        <f t="shared" si="3"/>
        <v>0.76600255139372952</v>
      </c>
      <c r="I34" s="23">
        <f t="shared" si="4"/>
        <v>0.43216128760679129</v>
      </c>
      <c r="J34" s="60">
        <f t="shared" si="5"/>
        <v>8.547339806922988</v>
      </c>
      <c r="K34" s="55">
        <f t="shared" si="6"/>
        <v>5.6710555148176161</v>
      </c>
    </row>
    <row r="35" spans="1:11" x14ac:dyDescent="0.3">
      <c r="A35" s="30" t="s">
        <v>20</v>
      </c>
      <c r="B35" s="56" t="s">
        <v>15</v>
      </c>
      <c r="C35" s="59">
        <v>5.915324</v>
      </c>
      <c r="D35" s="34">
        <v>33</v>
      </c>
      <c r="E35" s="48">
        <f t="shared" si="0"/>
        <v>8.2255483042705215</v>
      </c>
      <c r="F35" s="60">
        <f t="shared" si="1"/>
        <v>5.3371363360422155</v>
      </c>
      <c r="G35" s="48">
        <f t="shared" si="2"/>
        <v>-2.3102243042705215</v>
      </c>
      <c r="H35" s="34">
        <f t="shared" si="3"/>
        <v>0.66621796972520142</v>
      </c>
      <c r="I35" s="23">
        <f t="shared" si="4"/>
        <v>0.33237670593826318</v>
      </c>
      <c r="J35" s="60">
        <f t="shared" si="5"/>
        <v>8.557925010208784</v>
      </c>
      <c r="K35" s="55">
        <f t="shared" si="6"/>
        <v>6.9833400991564858</v>
      </c>
    </row>
    <row r="36" spans="1:11" x14ac:dyDescent="0.3">
      <c r="A36" s="30" t="s">
        <v>20</v>
      </c>
      <c r="B36" s="56" t="s">
        <v>16</v>
      </c>
      <c r="C36" s="59">
        <v>6.539021</v>
      </c>
      <c r="D36" s="34">
        <v>34</v>
      </c>
      <c r="E36" s="48">
        <f t="shared" si="0"/>
        <v>8.334057299657152</v>
      </c>
      <c r="F36" s="60">
        <f t="shared" si="1"/>
        <v>3.2221553170868411</v>
      </c>
      <c r="G36" s="48">
        <f t="shared" si="2"/>
        <v>-1.7950362996571521</v>
      </c>
      <c r="H36" s="34">
        <f t="shared" si="3"/>
        <v>1.0459910918337083</v>
      </c>
      <c r="I36" s="23">
        <f t="shared" si="4"/>
        <v>0.71214982804677007</v>
      </c>
      <c r="J36" s="60">
        <f t="shared" si="5"/>
        <v>9.0462071277039229</v>
      </c>
      <c r="K36" s="55">
        <f t="shared" si="6"/>
        <v>6.2859822789509918</v>
      </c>
    </row>
    <row r="37" spans="1:11" x14ac:dyDescent="0.3">
      <c r="A37" s="30" t="s">
        <v>20</v>
      </c>
      <c r="B37" s="56" t="s">
        <v>17</v>
      </c>
      <c r="C37" s="59">
        <v>6.5312869999999998</v>
      </c>
      <c r="D37" s="34">
        <v>35</v>
      </c>
      <c r="E37" s="48">
        <f t="shared" si="0"/>
        <v>8.4407902612390213</v>
      </c>
      <c r="F37" s="60">
        <f t="shared" si="1"/>
        <v>3.6462027046824588</v>
      </c>
      <c r="G37" s="48">
        <f t="shared" si="2"/>
        <v>-1.9095032612390215</v>
      </c>
      <c r="H37" s="34">
        <f t="shared" si="3"/>
        <v>1.126397053114687</v>
      </c>
      <c r="I37" s="23">
        <f t="shared" si="4"/>
        <v>0.79255578932774873</v>
      </c>
      <c r="J37" s="60">
        <f t="shared" si="5"/>
        <v>9.2333460505667695</v>
      </c>
      <c r="K37" s="55">
        <f t="shared" si="6"/>
        <v>7.3011231127497922</v>
      </c>
    </row>
    <row r="38" spans="1:11" x14ac:dyDescent="0.3">
      <c r="A38" s="30" t="s">
        <v>20</v>
      </c>
      <c r="B38" s="56" t="s">
        <v>18</v>
      </c>
      <c r="C38" s="59">
        <v>6.8263980000000002</v>
      </c>
      <c r="D38" s="34">
        <v>36</v>
      </c>
      <c r="E38" s="48">
        <f t="shared" si="0"/>
        <v>8.5458257901927901</v>
      </c>
      <c r="F38" s="60">
        <f t="shared" si="1"/>
        <v>2.9564319256872609</v>
      </c>
      <c r="G38" s="48">
        <f t="shared" si="2"/>
        <v>-1.7194277901927899</v>
      </c>
      <c r="H38" s="34">
        <f t="shared" si="3"/>
        <v>-1.4471123332363112E-2</v>
      </c>
      <c r="I38" s="23">
        <f t="shared" si="4"/>
        <v>-0.34831238711930135</v>
      </c>
      <c r="J38" s="60">
        <f t="shared" si="5"/>
        <v>8.1975134030734882</v>
      </c>
      <c r="K38" s="55">
        <f t="shared" si="6"/>
        <v>1.8799574485453734</v>
      </c>
    </row>
    <row r="39" spans="1:11" x14ac:dyDescent="0.3">
      <c r="A39" s="30" t="s">
        <v>21</v>
      </c>
      <c r="B39" s="56" t="s">
        <v>6</v>
      </c>
      <c r="C39" s="59">
        <v>6.3499629999999998</v>
      </c>
      <c r="D39" s="34">
        <v>37</v>
      </c>
      <c r="E39" s="48">
        <f t="shared" si="0"/>
        <v>8.6492369374576406</v>
      </c>
      <c r="F39" s="60">
        <f t="shared" si="1"/>
        <v>5.2866606394719629</v>
      </c>
      <c r="G39" s="48">
        <f t="shared" si="2"/>
        <v>-2.2992739374576407</v>
      </c>
      <c r="H39" s="34">
        <f t="shared" si="3"/>
        <v>-0.18926708441673348</v>
      </c>
      <c r="I39" s="23">
        <f t="shared" si="4"/>
        <v>-0.52310834820367169</v>
      </c>
      <c r="J39" s="60">
        <f t="shared" si="5"/>
        <v>8.1261285892539696</v>
      </c>
      <c r="K39" s="55">
        <f t="shared" si="6"/>
        <v>3.1547642004499017</v>
      </c>
    </row>
    <row r="40" spans="1:11" x14ac:dyDescent="0.3">
      <c r="A40" s="30" t="s">
        <v>21</v>
      </c>
      <c r="B40" s="56" t="s">
        <v>8</v>
      </c>
      <c r="C40" s="59">
        <v>6.0819989999999997</v>
      </c>
      <c r="D40" s="34">
        <v>38</v>
      </c>
      <c r="E40" s="48">
        <f t="shared" si="0"/>
        <v>8.7510917341084813</v>
      </c>
      <c r="F40" s="60">
        <f t="shared" si="1"/>
        <v>7.1240560232706898</v>
      </c>
      <c r="G40" s="48">
        <f t="shared" si="2"/>
        <v>-2.6690927341084816</v>
      </c>
      <c r="H40" s="34">
        <f t="shared" si="3"/>
        <v>-0.85479864843241304</v>
      </c>
      <c r="I40" s="23">
        <f t="shared" si="4"/>
        <v>-1.1886399122193514</v>
      </c>
      <c r="J40" s="60">
        <f t="shared" si="5"/>
        <v>7.5624518218891303</v>
      </c>
      <c r="K40" s="55">
        <f t="shared" si="6"/>
        <v>2.19174055783949</v>
      </c>
    </row>
    <row r="41" spans="1:11" x14ac:dyDescent="0.3">
      <c r="A41" s="30" t="s">
        <v>21</v>
      </c>
      <c r="B41" s="56" t="s">
        <v>9</v>
      </c>
      <c r="C41" s="59">
        <v>6.4925800000000002</v>
      </c>
      <c r="D41" s="34">
        <v>39</v>
      </c>
      <c r="E41" s="48">
        <f t="shared" si="0"/>
        <v>8.8514536585062089</v>
      </c>
      <c r="F41" s="60">
        <f t="shared" si="1"/>
        <v>5.5642849367944658</v>
      </c>
      <c r="G41" s="48">
        <f t="shared" si="2"/>
        <v>-2.3588736585062087</v>
      </c>
      <c r="H41" s="34">
        <f t="shared" si="3"/>
        <v>0.20249015466690529</v>
      </c>
      <c r="I41" s="23">
        <f t="shared" si="4"/>
        <v>-0.13135110912003295</v>
      </c>
      <c r="J41" s="60">
        <f t="shared" si="5"/>
        <v>8.7201025493861763</v>
      </c>
      <c r="K41" s="55">
        <f t="shared" si="6"/>
        <v>4.9618567080238893</v>
      </c>
    </row>
    <row r="42" spans="1:11" x14ac:dyDescent="0.3">
      <c r="A42" s="30" t="s">
        <v>21</v>
      </c>
      <c r="B42" s="56" t="s">
        <v>10</v>
      </c>
      <c r="C42" s="59">
        <v>6.6757390000000001</v>
      </c>
      <c r="D42" s="34">
        <v>40</v>
      </c>
      <c r="E42" s="48">
        <f t="shared" si="0"/>
        <v>8.9503820491805346</v>
      </c>
      <c r="F42" s="60">
        <f t="shared" si="1"/>
        <v>5.1740010011853199</v>
      </c>
      <c r="G42" s="48">
        <f t="shared" si="2"/>
        <v>-2.2746430491805345</v>
      </c>
      <c r="H42" s="34">
        <f t="shared" si="3"/>
        <v>-0.31666903136834146</v>
      </c>
      <c r="I42" s="23">
        <f t="shared" si="4"/>
        <v>-0.65051029515527969</v>
      </c>
      <c r="J42" s="60">
        <f t="shared" si="5"/>
        <v>8.2998717540252542</v>
      </c>
      <c r="K42" s="55">
        <f t="shared" si="6"/>
        <v>2.6378072026976569</v>
      </c>
    </row>
    <row r="43" spans="1:11" x14ac:dyDescent="0.3">
      <c r="A43" s="30" t="s">
        <v>21</v>
      </c>
      <c r="B43" s="56" t="s">
        <v>11</v>
      </c>
      <c r="C43" s="59">
        <v>6.7142210000000002</v>
      </c>
      <c r="D43" s="34">
        <v>41</v>
      </c>
      <c r="E43" s="48">
        <f t="shared" si="0"/>
        <v>9.0479324709412801</v>
      </c>
      <c r="F43" s="60">
        <f t="shared" si="1"/>
        <v>5.4462092296029123</v>
      </c>
      <c r="G43" s="48">
        <f t="shared" si="2"/>
        <v>-2.3337114709412798</v>
      </c>
      <c r="H43" s="34">
        <f t="shared" si="3"/>
        <v>0.44644291342183046</v>
      </c>
      <c r="I43" s="23">
        <f t="shared" si="4"/>
        <v>0.11260164963489222</v>
      </c>
      <c r="J43" s="60">
        <f t="shared" si="5"/>
        <v>9.1605341205761714</v>
      </c>
      <c r="K43" s="55">
        <f t="shared" si="6"/>
        <v>5.9844478839031252</v>
      </c>
    </row>
    <row r="44" spans="1:11" x14ac:dyDescent="0.3">
      <c r="A44" s="30" t="s">
        <v>21</v>
      </c>
      <c r="B44" s="56" t="s">
        <v>12</v>
      </c>
      <c r="C44" s="59">
        <v>7.1204090000000004</v>
      </c>
      <c r="D44" s="34">
        <v>42</v>
      </c>
      <c r="E44" s="48">
        <f t="shared" si="0"/>
        <v>9.1441570405219696</v>
      </c>
      <c r="F44" s="60">
        <f t="shared" si="1"/>
        <v>4.0955561315165099</v>
      </c>
      <c r="G44" s="48">
        <f t="shared" si="2"/>
        <v>-2.0237480405219692</v>
      </c>
      <c r="H44" s="34">
        <f t="shared" si="3"/>
        <v>0.19147323320839546</v>
      </c>
      <c r="I44" s="23">
        <f t="shared" si="4"/>
        <v>-0.14236803057854278</v>
      </c>
      <c r="J44" s="60">
        <f t="shared" si="5"/>
        <v>9.0017890099434261</v>
      </c>
      <c r="K44" s="55">
        <f t="shared" si="6"/>
        <v>3.5395907418147248</v>
      </c>
    </row>
    <row r="45" spans="1:11" x14ac:dyDescent="0.3">
      <c r="A45" s="30" t="s">
        <v>21</v>
      </c>
      <c r="B45" s="56" t="s">
        <v>13</v>
      </c>
      <c r="C45" s="59">
        <v>7.0192220000000001</v>
      </c>
      <c r="D45" s="34">
        <v>43</v>
      </c>
      <c r="E45" s="48">
        <f t="shared" si="0"/>
        <v>9.2391047170808225</v>
      </c>
      <c r="F45" s="60">
        <f t="shared" si="1"/>
        <v>4.9278792775941342</v>
      </c>
      <c r="G45" s="48">
        <f t="shared" si="2"/>
        <v>-2.2198827170808224</v>
      </c>
      <c r="H45" s="34">
        <f t="shared" si="3"/>
        <v>0.93628608562864402</v>
      </c>
      <c r="I45" s="23">
        <f t="shared" si="4"/>
        <v>0.60244482184170578</v>
      </c>
      <c r="J45" s="60">
        <f t="shared" si="5"/>
        <v>9.8415495389225285</v>
      </c>
      <c r="K45" s="55">
        <f t="shared" si="6"/>
        <v>7.9655327369604958</v>
      </c>
    </row>
    <row r="46" spans="1:11" x14ac:dyDescent="0.3">
      <c r="A46" s="30" t="s">
        <v>21</v>
      </c>
      <c r="B46" s="56" t="s">
        <v>14</v>
      </c>
      <c r="C46" s="59">
        <v>7.070703</v>
      </c>
      <c r="D46" s="34">
        <v>44</v>
      </c>
      <c r="E46" s="48">
        <f t="shared" si="0"/>
        <v>9.3328215620765356</v>
      </c>
      <c r="F46" s="60">
        <f t="shared" si="1"/>
        <v>5.1171803888912128</v>
      </c>
      <c r="G46" s="48">
        <f t="shared" si="2"/>
        <v>-2.2621185620765356</v>
      </c>
      <c r="H46" s="34">
        <f t="shared" si="3"/>
        <v>0.76600255139372952</v>
      </c>
      <c r="I46" s="23">
        <f t="shared" si="4"/>
        <v>0.43216128760679129</v>
      </c>
      <c r="J46" s="60">
        <f t="shared" si="5"/>
        <v>9.7649828496833262</v>
      </c>
      <c r="K46" s="55">
        <f t="shared" si="6"/>
        <v>7.259143908409607</v>
      </c>
    </row>
    <row r="47" spans="1:11" x14ac:dyDescent="0.3">
      <c r="A47" s="30" t="s">
        <v>21</v>
      </c>
      <c r="B47" s="56" t="s">
        <v>15</v>
      </c>
      <c r="C47" s="59">
        <v>7.5827150000000003</v>
      </c>
      <c r="D47" s="34">
        <v>45</v>
      </c>
      <c r="E47" s="48">
        <f t="shared" si="0"/>
        <v>9.4253509723666191</v>
      </c>
      <c r="F47" s="60">
        <f t="shared" si="1"/>
        <v>3.3953073266594749</v>
      </c>
      <c r="G47" s="48">
        <f t="shared" si="2"/>
        <v>-1.8426359723666188</v>
      </c>
      <c r="H47" s="34">
        <f t="shared" si="3"/>
        <v>0.66621796972520142</v>
      </c>
      <c r="I47" s="23">
        <f t="shared" si="4"/>
        <v>0.33237670593826318</v>
      </c>
      <c r="J47" s="60">
        <f t="shared" si="5"/>
        <v>9.7577276783048816</v>
      </c>
      <c r="K47" s="55">
        <f t="shared" si="6"/>
        <v>4.7306801507869736</v>
      </c>
    </row>
    <row r="48" spans="1:11" x14ac:dyDescent="0.3">
      <c r="A48" s="30" t="s">
        <v>21</v>
      </c>
      <c r="B48" s="56" t="s">
        <v>16</v>
      </c>
      <c r="C48" s="59">
        <v>8.2632820000000002</v>
      </c>
      <c r="D48" s="34">
        <v>46</v>
      </c>
      <c r="E48" s="48">
        <f t="shared" si="0"/>
        <v>9.5167338898182052</v>
      </c>
      <c r="F48" s="60">
        <f t="shared" si="1"/>
        <v>1.5711416400888294</v>
      </c>
      <c r="G48" s="48">
        <f t="shared" si="2"/>
        <v>-1.253451889818205</v>
      </c>
      <c r="H48" s="34">
        <f t="shared" si="3"/>
        <v>1.0459910918337083</v>
      </c>
      <c r="I48" s="23">
        <f t="shared" si="4"/>
        <v>0.71214982804677007</v>
      </c>
      <c r="J48" s="60">
        <f t="shared" si="5"/>
        <v>10.228883717864976</v>
      </c>
      <c r="K48" s="55">
        <f t="shared" si="6"/>
        <v>3.863590113273744</v>
      </c>
    </row>
    <row r="49" spans="1:11" x14ac:dyDescent="0.3">
      <c r="A49" s="30" t="s">
        <v>21</v>
      </c>
      <c r="B49" s="56" t="s">
        <v>17</v>
      </c>
      <c r="C49" s="59">
        <v>7.3175270000000001</v>
      </c>
      <c r="D49" s="34">
        <v>47</v>
      </c>
      <c r="E49" s="48">
        <f t="shared" si="0"/>
        <v>9.6070089902547053</v>
      </c>
      <c r="F49" s="60">
        <f t="shared" si="1"/>
        <v>5.2417277837006457</v>
      </c>
      <c r="G49" s="48">
        <f t="shared" si="2"/>
        <v>-2.2894819902547052</v>
      </c>
      <c r="H49" s="34">
        <f t="shared" si="3"/>
        <v>1.126397053114687</v>
      </c>
      <c r="I49" s="23">
        <f t="shared" si="4"/>
        <v>0.79255578932774873</v>
      </c>
      <c r="J49" s="60">
        <f t="shared" si="5"/>
        <v>10.399564779582454</v>
      </c>
      <c r="K49" s="55">
        <f t="shared" si="6"/>
        <v>9.4989568747735404</v>
      </c>
    </row>
    <row r="50" spans="1:11" x14ac:dyDescent="0.3">
      <c r="A50" s="30" t="s">
        <v>21</v>
      </c>
      <c r="B50" s="56" t="s">
        <v>18</v>
      </c>
      <c r="C50" s="59">
        <v>8.1127640000000003</v>
      </c>
      <c r="D50" s="34">
        <v>48</v>
      </c>
      <c r="E50" s="48">
        <f t="shared" si="0"/>
        <v>9.6962128541696302</v>
      </c>
      <c r="F50" s="60">
        <f t="shared" si="1"/>
        <v>2.5073102737711137</v>
      </c>
      <c r="G50" s="48">
        <f t="shared" si="2"/>
        <v>-1.5834488541696299</v>
      </c>
      <c r="H50" s="34">
        <f t="shared" si="3"/>
        <v>-1.4471123332363112E-2</v>
      </c>
      <c r="I50" s="23">
        <f t="shared" si="4"/>
        <v>-0.34831238711930135</v>
      </c>
      <c r="J50" s="60">
        <f t="shared" si="5"/>
        <v>9.3479004670503283</v>
      </c>
      <c r="K50" s="55">
        <f t="shared" si="6"/>
        <v>1.5255620922375659</v>
      </c>
    </row>
    <row r="51" spans="1:11" x14ac:dyDescent="0.3">
      <c r="A51" s="30" t="s">
        <v>22</v>
      </c>
      <c r="B51" s="56" t="s">
        <v>6</v>
      </c>
      <c r="C51" s="59">
        <v>7.6545230000000002</v>
      </c>
      <c r="D51" s="34">
        <v>49</v>
      </c>
      <c r="E51" s="48">
        <f t="shared" si="0"/>
        <v>9.7843801213084571</v>
      </c>
      <c r="F51" s="60">
        <f t="shared" si="1"/>
        <v>4.5362913571883468</v>
      </c>
      <c r="G51" s="48">
        <f t="shared" si="2"/>
        <v>-2.1298571213084569</v>
      </c>
      <c r="H51" s="34">
        <f t="shared" si="3"/>
        <v>-0.18926708441673348</v>
      </c>
      <c r="I51" s="23">
        <f t="shared" si="4"/>
        <v>-0.52310834820367169</v>
      </c>
      <c r="J51" s="60">
        <f t="shared" si="5"/>
        <v>9.2612717731047862</v>
      </c>
      <c r="K51" s="55">
        <f t="shared" si="6"/>
        <v>2.5816416198737353</v>
      </c>
    </row>
    <row r="52" spans="1:11" x14ac:dyDescent="0.3">
      <c r="A52" s="30" t="s">
        <v>22</v>
      </c>
      <c r="B52" s="56" t="s">
        <v>8</v>
      </c>
      <c r="C52" s="59">
        <v>7.359388</v>
      </c>
      <c r="D52" s="34">
        <v>50</v>
      </c>
      <c r="E52" s="48">
        <f t="shared" si="0"/>
        <v>9.8715436309395379</v>
      </c>
      <c r="F52" s="60">
        <f t="shared" si="1"/>
        <v>6.3109259140612277</v>
      </c>
      <c r="G52" s="48">
        <f t="shared" si="2"/>
        <v>-2.5121556309395379</v>
      </c>
      <c r="H52" s="34">
        <f t="shared" si="3"/>
        <v>-0.85479864843241304</v>
      </c>
      <c r="I52" s="23">
        <f t="shared" si="4"/>
        <v>-1.1886399122193514</v>
      </c>
      <c r="J52" s="60">
        <f t="shared" si="5"/>
        <v>8.682903718720187</v>
      </c>
      <c r="K52" s="55">
        <f t="shared" si="6"/>
        <v>1.751693857699413</v>
      </c>
    </row>
    <row r="53" spans="1:11" x14ac:dyDescent="0.3">
      <c r="A53" s="30" t="s">
        <v>22</v>
      </c>
      <c r="B53" s="56" t="s">
        <v>9</v>
      </c>
      <c r="C53" s="59">
        <v>8.5473049999999997</v>
      </c>
      <c r="D53" s="34">
        <v>51</v>
      </c>
      <c r="E53" s="48">
        <f t="shared" si="0"/>
        <v>9.9577345493973262</v>
      </c>
      <c r="F53" s="60">
        <f t="shared" si="1"/>
        <v>1.9893115138131454</v>
      </c>
      <c r="G53" s="48">
        <f t="shared" si="2"/>
        <v>-1.4104295493973265</v>
      </c>
      <c r="H53" s="34">
        <f t="shared" si="3"/>
        <v>0.20249015466690529</v>
      </c>
      <c r="I53" s="23">
        <f t="shared" si="4"/>
        <v>-0.13135110912003295</v>
      </c>
      <c r="J53" s="60">
        <f t="shared" si="5"/>
        <v>9.8263834402772936</v>
      </c>
      <c r="K53" s="55">
        <f t="shared" si="6"/>
        <v>1.6360416563821949</v>
      </c>
    </row>
    <row r="54" spans="1:11" x14ac:dyDescent="0.3">
      <c r="A54" s="30" t="s">
        <v>22</v>
      </c>
      <c r="B54" s="56" t="s">
        <v>10</v>
      </c>
      <c r="C54" s="59">
        <v>8.0724660000000004</v>
      </c>
      <c r="D54" s="34">
        <v>52</v>
      </c>
      <c r="E54" s="48">
        <f t="shared" si="0"/>
        <v>10.042982486278664</v>
      </c>
      <c r="F54" s="60">
        <f t="shared" si="1"/>
        <v>3.8829352226960103</v>
      </c>
      <c r="G54" s="48">
        <f t="shared" si="2"/>
        <v>-1.9705164862786635</v>
      </c>
      <c r="H54" s="34">
        <f t="shared" si="3"/>
        <v>-0.31666903136834146</v>
      </c>
      <c r="I54" s="23">
        <f t="shared" si="4"/>
        <v>-0.65051029515527969</v>
      </c>
      <c r="J54" s="60">
        <f t="shared" si="5"/>
        <v>9.3924721911233835</v>
      </c>
      <c r="K54" s="55">
        <f t="shared" si="6"/>
        <v>1.7424163446040615</v>
      </c>
    </row>
    <row r="55" spans="1:11" x14ac:dyDescent="0.3">
      <c r="A55" s="30" t="s">
        <v>22</v>
      </c>
      <c r="B55" s="56" t="s">
        <v>11</v>
      </c>
      <c r="C55" s="59">
        <v>7.7711449999999997</v>
      </c>
      <c r="D55" s="34">
        <v>53</v>
      </c>
      <c r="E55" s="48">
        <f t="shared" si="0"/>
        <v>10.127315600499363</v>
      </c>
      <c r="F55" s="60">
        <f t="shared" si="1"/>
        <v>5.5515398986575324</v>
      </c>
      <c r="G55" s="48">
        <f t="shared" si="2"/>
        <v>-2.3561706004993637</v>
      </c>
      <c r="H55" s="34">
        <f t="shared" si="3"/>
        <v>0.44644291342183046</v>
      </c>
      <c r="I55" s="23">
        <f t="shared" si="4"/>
        <v>0.11260164963489222</v>
      </c>
      <c r="J55" s="60">
        <f t="shared" si="5"/>
        <v>10.239917250134255</v>
      </c>
      <c r="K55" s="55">
        <f t="shared" si="6"/>
        <v>6.0948364230329526</v>
      </c>
    </row>
    <row r="56" spans="1:11" x14ac:dyDescent="0.3">
      <c r="A56" s="30" t="s">
        <v>22</v>
      </c>
      <c r="B56" s="56" t="s">
        <v>12</v>
      </c>
      <c r="C56" s="59">
        <v>8.5570430000000002</v>
      </c>
      <c r="D56" s="34">
        <v>54</v>
      </c>
      <c r="E56" s="48">
        <f t="shared" si="0"/>
        <v>10.210760697269766</v>
      </c>
      <c r="F56" s="60">
        <f t="shared" si="1"/>
        <v>2.7347822222632168</v>
      </c>
      <c r="G56" s="48">
        <f t="shared" si="2"/>
        <v>-1.6537176972697658</v>
      </c>
      <c r="H56" s="34">
        <f t="shared" si="3"/>
        <v>0.19147323320839546</v>
      </c>
      <c r="I56" s="23">
        <f t="shared" si="4"/>
        <v>-0.14236803057854278</v>
      </c>
      <c r="J56" s="60">
        <f t="shared" si="5"/>
        <v>10.068392666691222</v>
      </c>
      <c r="K56" s="55">
        <f t="shared" si="6"/>
        <v>2.2841778150076686</v>
      </c>
    </row>
    <row r="57" spans="1:11" x14ac:dyDescent="0.3">
      <c r="A57" s="30" t="s">
        <v>22</v>
      </c>
      <c r="B57" s="56" t="s">
        <v>13</v>
      </c>
      <c r="C57" s="59">
        <v>8.9844729999999995</v>
      </c>
      <c r="D57" s="34">
        <v>55</v>
      </c>
      <c r="E57" s="48">
        <f t="shared" si="0"/>
        <v>10.29334331691985</v>
      </c>
      <c r="F57" s="60">
        <f t="shared" si="1"/>
        <v>1.7131415065138713</v>
      </c>
      <c r="G57" s="48">
        <f t="shared" si="2"/>
        <v>-1.308870316919851</v>
      </c>
      <c r="H57" s="34">
        <f t="shared" si="3"/>
        <v>0.93628608562864402</v>
      </c>
      <c r="I57" s="23">
        <f t="shared" si="4"/>
        <v>0.60244482184170578</v>
      </c>
      <c r="J57" s="60">
        <f t="shared" si="5"/>
        <v>10.895788138761556</v>
      </c>
      <c r="K57" s="55">
        <f t="shared" si="6"/>
        <v>3.6531255596591099</v>
      </c>
    </row>
    <row r="58" spans="1:11" x14ac:dyDescent="0.3">
      <c r="A58" s="30" t="s">
        <v>22</v>
      </c>
      <c r="B58" s="56" t="s">
        <v>14</v>
      </c>
      <c r="C58" s="59">
        <v>8.6575620000000004</v>
      </c>
      <c r="D58" s="34">
        <v>56</v>
      </c>
      <c r="E58" s="48">
        <f t="shared" si="0"/>
        <v>10.375087816394</v>
      </c>
      <c r="F58" s="60">
        <f t="shared" si="1"/>
        <v>2.9498949299798753</v>
      </c>
      <c r="G58" s="48">
        <f t="shared" si="2"/>
        <v>-1.7175258163939997</v>
      </c>
      <c r="H58" s="34">
        <f t="shared" si="3"/>
        <v>0.76600255139372952</v>
      </c>
      <c r="I58" s="23">
        <f t="shared" si="4"/>
        <v>0.43216128760679129</v>
      </c>
      <c r="J58" s="60">
        <f t="shared" si="5"/>
        <v>10.807249104000791</v>
      </c>
      <c r="K58" s="55">
        <f t="shared" si="6"/>
        <v>4.6211546451073051</v>
      </c>
    </row>
    <row r="59" spans="1:11" x14ac:dyDescent="0.3">
      <c r="A59" s="30" t="s">
        <v>22</v>
      </c>
      <c r="B59" s="56" t="s">
        <v>15</v>
      </c>
      <c r="C59" s="59">
        <v>9.1559399999999993</v>
      </c>
      <c r="D59" s="34">
        <v>57</v>
      </c>
      <c r="E59" s="48">
        <f t="shared" si="0"/>
        <v>10.456017444139988</v>
      </c>
      <c r="F59" s="60">
        <f t="shared" si="1"/>
        <v>1.6902013607615656</v>
      </c>
      <c r="G59" s="48">
        <f t="shared" si="2"/>
        <v>-1.3000774441399887</v>
      </c>
      <c r="H59" s="34">
        <f t="shared" si="3"/>
        <v>0.66621796972520142</v>
      </c>
      <c r="I59" s="23">
        <f t="shared" si="4"/>
        <v>0.33237670593826318</v>
      </c>
      <c r="J59" s="60">
        <f t="shared" si="5"/>
        <v>10.788394150078251</v>
      </c>
      <c r="K59" s="55">
        <f t="shared" si="6"/>
        <v>2.6649065521077056</v>
      </c>
    </row>
    <row r="60" spans="1:11" x14ac:dyDescent="0.3">
      <c r="A60" s="30" t="s">
        <v>22</v>
      </c>
      <c r="B60" s="56" t="s">
        <v>16</v>
      </c>
      <c r="C60" s="59">
        <v>9.3762640000000008</v>
      </c>
      <c r="D60" s="34">
        <v>58</v>
      </c>
      <c r="E60" s="48">
        <f t="shared" si="0"/>
        <v>10.536154409033571</v>
      </c>
      <c r="F60" s="60">
        <f t="shared" si="1"/>
        <v>1.3453457609680632</v>
      </c>
      <c r="G60" s="48">
        <f t="shared" si="2"/>
        <v>-1.1598904090335704</v>
      </c>
      <c r="H60" s="34">
        <f t="shared" si="3"/>
        <v>1.0459910918337083</v>
      </c>
      <c r="I60" s="23">
        <f t="shared" si="4"/>
        <v>0.71214982804677007</v>
      </c>
      <c r="J60" s="60">
        <f t="shared" si="5"/>
        <v>11.248304237080342</v>
      </c>
      <c r="K60" s="55">
        <f t="shared" si="6"/>
        <v>3.5045346492478204</v>
      </c>
    </row>
    <row r="61" spans="1:11" x14ac:dyDescent="0.3">
      <c r="A61" s="30" t="s">
        <v>22</v>
      </c>
      <c r="B61" s="56" t="s">
        <v>17</v>
      </c>
      <c r="C61" s="59">
        <v>10.17313</v>
      </c>
      <c r="D61" s="34">
        <v>59</v>
      </c>
      <c r="E61" s="48">
        <f t="shared" si="0"/>
        <v>10.615519943907998</v>
      </c>
      <c r="F61" s="60">
        <f t="shared" si="1"/>
        <v>0.19570886247092115</v>
      </c>
      <c r="G61" s="48">
        <f t="shared" si="2"/>
        <v>-0.44238994390799746</v>
      </c>
      <c r="H61" s="34">
        <f t="shared" si="3"/>
        <v>1.126397053114687</v>
      </c>
      <c r="I61" s="23">
        <f t="shared" si="4"/>
        <v>0.79255578932774873</v>
      </c>
      <c r="J61" s="60">
        <f t="shared" si="5"/>
        <v>11.408075733235746</v>
      </c>
      <c r="K61" s="55">
        <f t="shared" si="6"/>
        <v>1.5250909640371735</v>
      </c>
    </row>
    <row r="62" spans="1:11" x14ac:dyDescent="0.3">
      <c r="A62" s="30" t="s">
        <v>22</v>
      </c>
      <c r="B62" s="56" t="s">
        <v>18</v>
      </c>
      <c r="C62" s="59">
        <v>9.5950690000000005</v>
      </c>
      <c r="D62" s="34">
        <v>60</v>
      </c>
      <c r="E62" s="48">
        <f t="shared" si="0"/>
        <v>10.694134364194626</v>
      </c>
      <c r="F62" s="60">
        <f t="shared" si="1"/>
        <v>1.2079446747722657</v>
      </c>
      <c r="G62" s="48">
        <f t="shared" si="2"/>
        <v>-1.099065364194626</v>
      </c>
      <c r="H62" s="34">
        <f t="shared" si="3"/>
        <v>-1.4471123332363112E-2</v>
      </c>
      <c r="I62" s="23">
        <f t="shared" si="4"/>
        <v>-0.34831238711930135</v>
      </c>
      <c r="J62" s="60">
        <f t="shared" si="5"/>
        <v>10.345821977075325</v>
      </c>
      <c r="K62" s="55">
        <f t="shared" si="6"/>
        <v>0.56363003258746203</v>
      </c>
    </row>
    <row r="63" spans="1:11" x14ac:dyDescent="0.3">
      <c r="A63" s="30" t="s">
        <v>23</v>
      </c>
      <c r="B63" s="56" t="s">
        <v>6</v>
      </c>
      <c r="C63" s="59">
        <v>8.5429980000000008</v>
      </c>
      <c r="D63" s="34">
        <v>61</v>
      </c>
      <c r="E63" s="48">
        <f t="shared" si="0"/>
        <v>10.772017122125794</v>
      </c>
      <c r="F63" s="60">
        <f t="shared" si="1"/>
        <v>4.9685262468024414</v>
      </c>
      <c r="G63" s="48">
        <f t="shared" si="2"/>
        <v>-2.2290191221257931</v>
      </c>
      <c r="H63" s="34">
        <f t="shared" si="3"/>
        <v>-0.18926708441673348</v>
      </c>
      <c r="I63" s="23">
        <f t="shared" si="4"/>
        <v>-0.52310834820367169</v>
      </c>
      <c r="J63" s="60">
        <f t="shared" si="5"/>
        <v>10.248908773922123</v>
      </c>
      <c r="K63" s="55">
        <f t="shared" si="6"/>
        <v>2.9101315685835738</v>
      </c>
    </row>
    <row r="64" spans="1:11" x14ac:dyDescent="0.3">
      <c r="A64" s="30" t="s">
        <v>23</v>
      </c>
      <c r="B64" s="56" t="s">
        <v>8</v>
      </c>
      <c r="C64" s="59">
        <v>8.6818399999999993</v>
      </c>
      <c r="D64" s="34">
        <v>62</v>
      </c>
      <c r="E64" s="48">
        <f t="shared" si="0"/>
        <v>10.849186856902675</v>
      </c>
      <c r="F64" s="60">
        <f t="shared" si="1"/>
        <v>4.6973923981259054</v>
      </c>
      <c r="G64" s="48">
        <f t="shared" si="2"/>
        <v>-2.1673468569026753</v>
      </c>
      <c r="H64" s="34">
        <f t="shared" si="3"/>
        <v>-0.85479864843241304</v>
      </c>
      <c r="I64" s="23">
        <f t="shared" si="4"/>
        <v>-1.1886399122193514</v>
      </c>
      <c r="J64" s="60">
        <f t="shared" si="5"/>
        <v>9.6605469446833236</v>
      </c>
      <c r="K64" s="55">
        <f t="shared" si="6"/>
        <v>0.95786728357136763</v>
      </c>
    </row>
    <row r="65" spans="1:11" x14ac:dyDescent="0.3">
      <c r="A65" s="30" t="s">
        <v>23</v>
      </c>
      <c r="B65" s="56" t="s">
        <v>9</v>
      </c>
      <c r="C65" s="59">
        <v>9.9665590000000002</v>
      </c>
      <c r="D65" s="34">
        <v>63</v>
      </c>
      <c r="E65" s="48">
        <f t="shared" si="0"/>
        <v>10.925661441188584</v>
      </c>
      <c r="F65" s="60">
        <f t="shared" si="1"/>
        <v>0.91987749269390129</v>
      </c>
      <c r="G65" s="48">
        <f t="shared" si="2"/>
        <v>-0.95910244118858401</v>
      </c>
      <c r="H65" s="34">
        <f t="shared" si="3"/>
        <v>0.20249015466690529</v>
      </c>
      <c r="I65" s="23">
        <f t="shared" si="4"/>
        <v>-0.13135110912003295</v>
      </c>
      <c r="J65" s="60">
        <f t="shared" si="5"/>
        <v>10.794310332068552</v>
      </c>
      <c r="K65" s="55">
        <f t="shared" si="6"/>
        <v>0.68517226774126128</v>
      </c>
    </row>
    <row r="66" spans="1:11" x14ac:dyDescent="0.3">
      <c r="A66" s="30" t="s">
        <v>23</v>
      </c>
      <c r="B66" s="56" t="s">
        <v>10</v>
      </c>
      <c r="C66" s="59">
        <v>9.7138150000000003</v>
      </c>
      <c r="D66" s="34">
        <v>64</v>
      </c>
      <c r="E66" s="48">
        <f t="shared" si="0"/>
        <v>11.001458024250617</v>
      </c>
      <c r="F66" s="60">
        <f t="shared" si="1"/>
        <v>1.6580245579012742</v>
      </c>
      <c r="G66" s="48">
        <f t="shared" si="2"/>
        <v>-1.2876430242506167</v>
      </c>
      <c r="H66" s="34">
        <f t="shared" si="3"/>
        <v>-0.31666903136834146</v>
      </c>
      <c r="I66" s="23">
        <f t="shared" si="4"/>
        <v>-0.65051029515527969</v>
      </c>
      <c r="J66" s="60">
        <f t="shared" si="5"/>
        <v>10.350947729095337</v>
      </c>
      <c r="K66" s="55">
        <f t="shared" si="6"/>
        <v>0.40593811448447126</v>
      </c>
    </row>
    <row r="67" spans="1:11" x14ac:dyDescent="0.3">
      <c r="A67" s="30" t="s">
        <v>23</v>
      </c>
      <c r="B67" s="56" t="s">
        <v>11</v>
      </c>
      <c r="C67" s="59">
        <v>9.7912199999999991</v>
      </c>
      <c r="D67" s="34">
        <v>65</v>
      </c>
      <c r="E67" s="48">
        <f t="shared" si="0"/>
        <v>11.076593072039682</v>
      </c>
      <c r="F67" s="60">
        <f t="shared" si="1"/>
        <v>1.6521839343247309</v>
      </c>
      <c r="G67" s="48">
        <f t="shared" si="2"/>
        <v>-1.2853730720396825</v>
      </c>
      <c r="H67" s="34">
        <f t="shared" si="3"/>
        <v>0.44644291342183046</v>
      </c>
      <c r="I67" s="23">
        <f t="shared" si="4"/>
        <v>0.11260164963489222</v>
      </c>
      <c r="J67" s="60">
        <f t="shared" si="5"/>
        <v>11.189194721674573</v>
      </c>
      <c r="K67" s="55">
        <f t="shared" si="6"/>
        <v>1.9543333224411024</v>
      </c>
    </row>
    <row r="68" spans="1:11" x14ac:dyDescent="0.3">
      <c r="A68" s="30" t="s">
        <v>23</v>
      </c>
      <c r="B68" s="56" t="s">
        <v>12</v>
      </c>
      <c r="C68" s="59">
        <v>9.8204150000000006</v>
      </c>
      <c r="D68" s="34">
        <v>66</v>
      </c>
      <c r="E68" s="48">
        <f t="shared" ref="E68:E131" si="7">1.7723*D68^0.439</f>
        <v>11.151082404469783</v>
      </c>
      <c r="F68" s="60">
        <f t="shared" ref="F68:F131" si="8">(C68-E68)^2</f>
        <v>1.7706757413183469</v>
      </c>
      <c r="G68" s="48">
        <f t="shared" ref="G68:G131" si="9">C68-E68</f>
        <v>-1.3306674044697822</v>
      </c>
      <c r="H68" s="34">
        <f t="shared" ref="H68:H131" si="10">AVERAGEIF($B$3:$B$299,"="&amp;_xlfn.VALUETOTEXT(B68),$G$3:$G$299)</f>
        <v>0.19147323320839546</v>
      </c>
      <c r="I68" s="23">
        <f t="shared" ref="I68:I131" si="11">H68-$O$22</f>
        <v>-0.14236803057854278</v>
      </c>
      <c r="J68" s="60">
        <f t="shared" ref="J68:J131" si="12">E68+I68</f>
        <v>11.008714373891239</v>
      </c>
      <c r="K68" s="55">
        <f t="shared" ref="K68:K131" si="13">(C68-J68)^2</f>
        <v>1.4120554019903098</v>
      </c>
    </row>
    <row r="69" spans="1:11" x14ac:dyDescent="0.3">
      <c r="A69" s="30" t="s">
        <v>23</v>
      </c>
      <c r="B69" s="56" t="s">
        <v>13</v>
      </c>
      <c r="C69" s="59">
        <v>9.74512</v>
      </c>
      <c r="D69" s="34">
        <v>67</v>
      </c>
      <c r="E69" s="48">
        <f t="shared" si="7"/>
        <v>11.224941230131588</v>
      </c>
      <c r="F69" s="60">
        <f t="shared" si="8"/>
        <v>2.1898708731481658</v>
      </c>
      <c r="G69" s="48">
        <f t="shared" si="9"/>
        <v>-1.4798212301315878</v>
      </c>
      <c r="H69" s="34">
        <f t="shared" si="10"/>
        <v>0.93628608562864402</v>
      </c>
      <c r="I69" s="23">
        <f t="shared" si="11"/>
        <v>0.60244482184170578</v>
      </c>
      <c r="J69" s="60">
        <f t="shared" si="12"/>
        <v>11.827386051973294</v>
      </c>
      <c r="K69" s="55">
        <f t="shared" si="13"/>
        <v>4.3358319112004482</v>
      </c>
    </row>
    <row r="70" spans="1:11" x14ac:dyDescent="0.3">
      <c r="A70" s="30" t="s">
        <v>23</v>
      </c>
      <c r="B70" s="56" t="s">
        <v>14</v>
      </c>
      <c r="C70" s="59">
        <v>10.46997</v>
      </c>
      <c r="D70" s="34">
        <v>68</v>
      </c>
      <c r="E70" s="48">
        <f t="shared" si="7"/>
        <v>11.298184178652349</v>
      </c>
      <c r="F70" s="60">
        <f t="shared" si="8"/>
        <v>0.68593872572078496</v>
      </c>
      <c r="G70" s="48">
        <f t="shared" si="9"/>
        <v>-0.82821417865234892</v>
      </c>
      <c r="H70" s="34">
        <f t="shared" si="10"/>
        <v>0.76600255139372952</v>
      </c>
      <c r="I70" s="23">
        <f t="shared" si="11"/>
        <v>0.43216128760679129</v>
      </c>
      <c r="J70" s="60">
        <f t="shared" si="12"/>
        <v>11.73034546625914</v>
      </c>
      <c r="K70" s="55">
        <f t="shared" si="13"/>
        <v>1.5885463159479434</v>
      </c>
    </row>
    <row r="71" spans="1:11" x14ac:dyDescent="0.3">
      <c r="A71" s="30" t="s">
        <v>23</v>
      </c>
      <c r="B71" s="56" t="s">
        <v>15</v>
      </c>
      <c r="C71" s="59">
        <v>10.453340000000001</v>
      </c>
      <c r="D71" s="34">
        <v>69</v>
      </c>
      <c r="E71" s="48">
        <f t="shared" si="7"/>
        <v>11.370825330893947</v>
      </c>
      <c r="F71" s="60">
        <f t="shared" si="8"/>
        <v>0.84177933240557379</v>
      </c>
      <c r="G71" s="48">
        <f t="shared" si="9"/>
        <v>-0.91748533089394613</v>
      </c>
      <c r="H71" s="34">
        <f t="shared" si="10"/>
        <v>0.66621796972520142</v>
      </c>
      <c r="I71" s="23">
        <f t="shared" si="11"/>
        <v>0.33237670593826318</v>
      </c>
      <c r="J71" s="60">
        <f t="shared" si="12"/>
        <v>11.703202036832209</v>
      </c>
      <c r="K71" s="55">
        <f t="shared" si="13"/>
        <v>1.5621551111143572</v>
      </c>
    </row>
    <row r="72" spans="1:11" x14ac:dyDescent="0.3">
      <c r="A72" s="30" t="s">
        <v>23</v>
      </c>
      <c r="B72" s="56" t="s">
        <v>16</v>
      </c>
      <c r="C72" s="59">
        <v>10.06837</v>
      </c>
      <c r="D72" s="34">
        <v>70</v>
      </c>
      <c r="E72" s="48">
        <f t="shared" si="7"/>
        <v>11.442878247162605</v>
      </c>
      <c r="F72" s="60">
        <f t="shared" si="8"/>
        <v>1.8892729215180184</v>
      </c>
      <c r="G72" s="48">
        <f t="shared" si="9"/>
        <v>-1.3745082471626056</v>
      </c>
      <c r="H72" s="34">
        <f t="shared" si="10"/>
        <v>1.0459910918337083</v>
      </c>
      <c r="I72" s="23">
        <f t="shared" si="11"/>
        <v>0.71214982804677007</v>
      </c>
      <c r="J72" s="60">
        <f t="shared" si="12"/>
        <v>12.155028075209376</v>
      </c>
      <c r="K72" s="55">
        <f t="shared" si="13"/>
        <v>4.3541419228364999</v>
      </c>
    </row>
    <row r="73" spans="1:11" x14ac:dyDescent="0.3">
      <c r="A73" s="30" t="s">
        <v>23</v>
      </c>
      <c r="B73" s="56" t="s">
        <v>17</v>
      </c>
      <c r="C73" s="59">
        <v>11.116759999999999</v>
      </c>
      <c r="D73" s="34">
        <v>71</v>
      </c>
      <c r="E73" s="48">
        <f t="shared" si="7"/>
        <v>11.51435599358758</v>
      </c>
      <c r="F73" s="60">
        <f t="shared" si="8"/>
        <v>0.15808257411689577</v>
      </c>
      <c r="G73" s="48">
        <f t="shared" si="9"/>
        <v>-0.39759599358758102</v>
      </c>
      <c r="H73" s="34">
        <f t="shared" si="10"/>
        <v>1.126397053114687</v>
      </c>
      <c r="I73" s="23">
        <f t="shared" si="11"/>
        <v>0.79255578932774873</v>
      </c>
      <c r="J73" s="60">
        <f t="shared" si="12"/>
        <v>12.306911782915329</v>
      </c>
      <c r="K73" s="55">
        <f t="shared" si="13"/>
        <v>1.4164612663765368</v>
      </c>
    </row>
    <row r="74" spans="1:11" x14ac:dyDescent="0.3">
      <c r="A74" s="30" t="s">
        <v>23</v>
      </c>
      <c r="B74" s="56" t="s">
        <v>18</v>
      </c>
      <c r="C74" s="59">
        <v>10.079219999999999</v>
      </c>
      <c r="D74" s="34">
        <v>72</v>
      </c>
      <c r="E74" s="48">
        <f t="shared" si="7"/>
        <v>11.585271166811793</v>
      </c>
      <c r="F74" s="60">
        <f t="shared" si="8"/>
        <v>2.2681901170551662</v>
      </c>
      <c r="G74" s="48">
        <f t="shared" si="9"/>
        <v>-1.506051166811794</v>
      </c>
      <c r="H74" s="34">
        <f t="shared" si="10"/>
        <v>-1.4471123332363112E-2</v>
      </c>
      <c r="I74" s="23">
        <f t="shared" si="11"/>
        <v>-0.34831238711930135</v>
      </c>
      <c r="J74" s="60">
        <f t="shared" si="12"/>
        <v>11.236958779692491</v>
      </c>
      <c r="K74" s="55">
        <f t="shared" si="13"/>
        <v>1.3403590820038607</v>
      </c>
    </row>
    <row r="75" spans="1:11" x14ac:dyDescent="0.3">
      <c r="A75" s="30" t="s">
        <v>24</v>
      </c>
      <c r="B75" s="56" t="s">
        <v>6</v>
      </c>
      <c r="C75" s="59">
        <v>10.01384</v>
      </c>
      <c r="D75" s="34">
        <v>73</v>
      </c>
      <c r="E75" s="48">
        <f t="shared" si="7"/>
        <v>11.655635917124199</v>
      </c>
      <c r="F75" s="60">
        <f t="shared" si="8"/>
        <v>2.6954938334856893</v>
      </c>
      <c r="G75" s="48">
        <f t="shared" si="9"/>
        <v>-1.6417959171241989</v>
      </c>
      <c r="H75" s="34">
        <f t="shared" si="10"/>
        <v>-0.18926708441673348</v>
      </c>
      <c r="I75" s="23">
        <f t="shared" si="11"/>
        <v>-0.52310834820367169</v>
      </c>
      <c r="J75" s="60">
        <f t="shared" si="12"/>
        <v>11.132527568920528</v>
      </c>
      <c r="K75" s="55">
        <f t="shared" si="13"/>
        <v>1.2514618768573211</v>
      </c>
    </row>
    <row r="76" spans="1:11" x14ac:dyDescent="0.3">
      <c r="A76" s="30" t="s">
        <v>24</v>
      </c>
      <c r="B76" s="56" t="s">
        <v>8</v>
      </c>
      <c r="C76" s="59">
        <v>9.3971979999999995</v>
      </c>
      <c r="D76" s="34">
        <v>74</v>
      </c>
      <c r="E76" s="48">
        <f t="shared" si="7"/>
        <v>11.725461970152217</v>
      </c>
      <c r="F76" s="60">
        <f t="shared" si="8"/>
        <v>5.4208131147089675</v>
      </c>
      <c r="G76" s="48">
        <f t="shared" si="9"/>
        <v>-2.3282639701522179</v>
      </c>
      <c r="H76" s="34">
        <f t="shared" si="10"/>
        <v>-0.85479864843241304</v>
      </c>
      <c r="I76" s="23">
        <f t="shared" si="11"/>
        <v>-1.1886399122193514</v>
      </c>
      <c r="J76" s="60">
        <f t="shared" si="12"/>
        <v>10.536822057932866</v>
      </c>
      <c r="K76" s="55">
        <f t="shared" si="13"/>
        <v>1.2987429934193744</v>
      </c>
    </row>
    <row r="77" spans="1:11" x14ac:dyDescent="0.3">
      <c r="A77" s="30" t="s">
        <v>24</v>
      </c>
      <c r="B77" s="56" t="s">
        <v>9</v>
      </c>
      <c r="C77" s="59">
        <v>10.43572</v>
      </c>
      <c r="D77" s="34">
        <v>75</v>
      </c>
      <c r="E77" s="48">
        <f t="shared" si="7"/>
        <v>11.794760647222038</v>
      </c>
      <c r="F77" s="60">
        <f t="shared" si="8"/>
        <v>1.8469914808016958</v>
      </c>
      <c r="G77" s="48">
        <f t="shared" si="9"/>
        <v>-1.359040647222038</v>
      </c>
      <c r="H77" s="34">
        <f t="shared" si="10"/>
        <v>0.20249015466690529</v>
      </c>
      <c r="I77" s="23">
        <f t="shared" si="11"/>
        <v>-0.13135110912003295</v>
      </c>
      <c r="J77" s="60">
        <f t="shared" si="12"/>
        <v>11.663409538102005</v>
      </c>
      <c r="K77" s="55">
        <f t="shared" si="13"/>
        <v>1.5072216019651155</v>
      </c>
    </row>
    <row r="78" spans="1:11" x14ac:dyDescent="0.3">
      <c r="A78" s="30" t="s">
        <v>24</v>
      </c>
      <c r="B78" s="56" t="s">
        <v>10</v>
      </c>
      <c r="C78" s="59">
        <v>10.317920000000001</v>
      </c>
      <c r="D78" s="34">
        <v>76</v>
      </c>
      <c r="E78" s="48">
        <f t="shared" si="7"/>
        <v>11.863542884485227</v>
      </c>
      <c r="F78" s="60">
        <f t="shared" si="8"/>
        <v>2.388950101044431</v>
      </c>
      <c r="G78" s="48">
        <f t="shared" si="9"/>
        <v>-1.5456228844852262</v>
      </c>
      <c r="H78" s="34">
        <f t="shared" si="10"/>
        <v>-0.31666903136834146</v>
      </c>
      <c r="I78" s="23">
        <f t="shared" si="11"/>
        <v>-0.65051029515527969</v>
      </c>
      <c r="J78" s="60">
        <f t="shared" si="12"/>
        <v>11.213032589329947</v>
      </c>
      <c r="K78" s="55">
        <f t="shared" si="13"/>
        <v>0.80122654757696032</v>
      </c>
    </row>
    <row r="79" spans="1:11" x14ac:dyDescent="0.3">
      <c r="A79" s="30" t="s">
        <v>24</v>
      </c>
      <c r="B79" s="56" t="s">
        <v>11</v>
      </c>
      <c r="C79" s="59">
        <v>11.783469999999999</v>
      </c>
      <c r="D79" s="34">
        <v>77</v>
      </c>
      <c r="E79" s="48">
        <f t="shared" si="7"/>
        <v>11.931819250901523</v>
      </c>
      <c r="F79" s="60">
        <f t="shared" si="8"/>
        <v>2.2007500243043075E-2</v>
      </c>
      <c r="G79" s="48">
        <f t="shared" si="9"/>
        <v>-0.14834925090152318</v>
      </c>
      <c r="H79" s="34">
        <f t="shared" si="10"/>
        <v>0.44644291342183046</v>
      </c>
      <c r="I79" s="23">
        <f t="shared" si="11"/>
        <v>0.11260164963489222</v>
      </c>
      <c r="J79" s="60">
        <f t="shared" si="12"/>
        <v>12.044420900536414</v>
      </c>
      <c r="K79" s="55">
        <f t="shared" si="13"/>
        <v>6.8095372490765721E-2</v>
      </c>
    </row>
    <row r="80" spans="1:11" x14ac:dyDescent="0.3">
      <c r="A80" s="30" t="s">
        <v>24</v>
      </c>
      <c r="B80" s="56" t="s">
        <v>12</v>
      </c>
      <c r="C80" s="59">
        <v>11.15049</v>
      </c>
      <c r="D80" s="34">
        <v>78</v>
      </c>
      <c r="E80" s="48">
        <f t="shared" si="7"/>
        <v>11.999599965160225</v>
      </c>
      <c r="F80" s="60">
        <f t="shared" si="8"/>
        <v>0.72098773293439999</v>
      </c>
      <c r="G80" s="48">
        <f t="shared" si="9"/>
        <v>-0.84910996516022585</v>
      </c>
      <c r="H80" s="34">
        <f t="shared" si="10"/>
        <v>0.19147323320839546</v>
      </c>
      <c r="I80" s="23">
        <f t="shared" si="11"/>
        <v>-0.14236803057854278</v>
      </c>
      <c r="J80" s="60">
        <f t="shared" si="12"/>
        <v>11.857231934581682</v>
      </c>
      <c r="K80" s="55">
        <f t="shared" si="13"/>
        <v>0.49948416209625895</v>
      </c>
    </row>
    <row r="81" spans="1:11" x14ac:dyDescent="0.3">
      <c r="A81" s="30" t="s">
        <v>24</v>
      </c>
      <c r="B81" s="56" t="s">
        <v>13</v>
      </c>
      <c r="C81" s="59">
        <v>10.67182</v>
      </c>
      <c r="D81" s="34">
        <v>79</v>
      </c>
      <c r="E81" s="48">
        <f t="shared" si="7"/>
        <v>12.066894911615559</v>
      </c>
      <c r="F81" s="60">
        <f t="shared" si="8"/>
        <v>1.9462340090191603</v>
      </c>
      <c r="G81" s="48">
        <f t="shared" si="9"/>
        <v>-1.3950749116155592</v>
      </c>
      <c r="H81" s="34">
        <f t="shared" si="10"/>
        <v>0.93628608562864402</v>
      </c>
      <c r="I81" s="23">
        <f t="shared" si="11"/>
        <v>0.60244482184170578</v>
      </c>
      <c r="J81" s="60">
        <f t="shared" si="12"/>
        <v>12.669339733457265</v>
      </c>
      <c r="K81" s="55">
        <f t="shared" si="13"/>
        <v>3.9900850855511836</v>
      </c>
    </row>
    <row r="82" spans="1:11" x14ac:dyDescent="0.3">
      <c r="A82" s="30" t="s">
        <v>24</v>
      </c>
      <c r="B82" s="56" t="s">
        <v>14</v>
      </c>
      <c r="C82" s="59">
        <v>11.60641</v>
      </c>
      <c r="D82" s="34">
        <v>80</v>
      </c>
      <c r="E82" s="48">
        <f t="shared" si="7"/>
        <v>12.133713655305138</v>
      </c>
      <c r="F82" s="60">
        <f t="shared" si="8"/>
        <v>0.27804914489815979</v>
      </c>
      <c r="G82" s="48">
        <f t="shared" si="9"/>
        <v>-0.52730365530513801</v>
      </c>
      <c r="H82" s="34">
        <f t="shared" si="10"/>
        <v>0.76600255139372952</v>
      </c>
      <c r="I82" s="23">
        <f t="shared" si="11"/>
        <v>0.43216128760679129</v>
      </c>
      <c r="J82" s="60">
        <f t="shared" si="12"/>
        <v>12.565874942911929</v>
      </c>
      <c r="K82" s="55">
        <f t="shared" si="13"/>
        <v>0.92057297667699045</v>
      </c>
    </row>
    <row r="83" spans="1:11" x14ac:dyDescent="0.3">
      <c r="A83" s="30" t="s">
        <v>24</v>
      </c>
      <c r="B83" s="56" t="s">
        <v>15</v>
      </c>
      <c r="C83" s="59">
        <v>11.36417</v>
      </c>
      <c r="D83" s="34">
        <v>81</v>
      </c>
      <c r="E83" s="48">
        <f t="shared" si="7"/>
        <v>12.200065456115144</v>
      </c>
      <c r="F83" s="60">
        <f t="shared" si="8"/>
        <v>0.69872121355394567</v>
      </c>
      <c r="G83" s="48">
        <f t="shared" si="9"/>
        <v>-0.8358954561151446</v>
      </c>
      <c r="H83" s="34">
        <f t="shared" si="10"/>
        <v>0.66621796972520142</v>
      </c>
      <c r="I83" s="23">
        <f t="shared" si="11"/>
        <v>0.33237670593826318</v>
      </c>
      <c r="J83" s="60">
        <f t="shared" si="12"/>
        <v>12.532442162053407</v>
      </c>
      <c r="K83" s="55">
        <f t="shared" si="13"/>
        <v>1.3648598446289424</v>
      </c>
    </row>
    <row r="84" spans="1:11" x14ac:dyDescent="0.3">
      <c r="A84" s="30" t="s">
        <v>24</v>
      </c>
      <c r="B84" s="56" t="s">
        <v>16</v>
      </c>
      <c r="C84" s="59">
        <v>12.32057</v>
      </c>
      <c r="D84" s="34">
        <v>82</v>
      </c>
      <c r="E84" s="48">
        <f t="shared" si="7"/>
        <v>12.265959282150478</v>
      </c>
      <c r="F84" s="60">
        <f t="shared" si="8"/>
        <v>2.9823305040401352E-3</v>
      </c>
      <c r="G84" s="48">
        <f t="shared" si="9"/>
        <v>5.4610717849522317E-2</v>
      </c>
      <c r="H84" s="34">
        <f t="shared" si="10"/>
        <v>1.0459910918337083</v>
      </c>
      <c r="I84" s="23">
        <f t="shared" si="11"/>
        <v>0.71214982804677007</v>
      </c>
      <c r="J84" s="60">
        <f t="shared" si="12"/>
        <v>12.978109110197249</v>
      </c>
      <c r="K84" s="55">
        <f t="shared" si="13"/>
        <v>0.43235768143898934</v>
      </c>
    </row>
    <row r="85" spans="1:11" x14ac:dyDescent="0.3">
      <c r="A85" s="30" t="s">
        <v>24</v>
      </c>
      <c r="B85" s="56" t="s">
        <v>17</v>
      </c>
      <c r="C85" s="59">
        <v>12.12914</v>
      </c>
      <c r="D85" s="34">
        <v>83</v>
      </c>
      <c r="E85" s="48">
        <f t="shared" si="7"/>
        <v>12.331403822363789</v>
      </c>
      <c r="F85" s="60">
        <f t="shared" si="8"/>
        <v>4.0910653837210723E-2</v>
      </c>
      <c r="G85" s="48">
        <f t="shared" si="9"/>
        <v>-0.20226382236378981</v>
      </c>
      <c r="H85" s="34">
        <f t="shared" si="10"/>
        <v>1.126397053114687</v>
      </c>
      <c r="I85" s="23">
        <f t="shared" si="11"/>
        <v>0.79255578932774873</v>
      </c>
      <c r="J85" s="60">
        <f t="shared" si="12"/>
        <v>13.123959611691538</v>
      </c>
      <c r="K85" s="55">
        <f t="shared" si="13"/>
        <v>0.98966605980610245</v>
      </c>
    </row>
    <row r="86" spans="1:11" x14ac:dyDescent="0.3">
      <c r="A86" s="30" t="s">
        <v>24</v>
      </c>
      <c r="B86" s="56" t="s">
        <v>18</v>
      </c>
      <c r="C86" s="59">
        <v>11.49837</v>
      </c>
      <c r="D86" s="34">
        <v>84</v>
      </c>
      <c r="E86" s="48">
        <f t="shared" si="7"/>
        <v>12.396407498492703</v>
      </c>
      <c r="F86" s="60">
        <f t="shared" si="8"/>
        <v>0.80647134869903248</v>
      </c>
      <c r="G86" s="48">
        <f t="shared" si="9"/>
        <v>-0.89803749849270353</v>
      </c>
      <c r="H86" s="34">
        <f t="shared" si="10"/>
        <v>-1.4471123332363112E-2</v>
      </c>
      <c r="I86" s="23">
        <f t="shared" si="11"/>
        <v>-0.34831238711930135</v>
      </c>
      <c r="J86" s="60">
        <f t="shared" si="12"/>
        <v>12.048095111373401</v>
      </c>
      <c r="K86" s="55">
        <f t="shared" si="13"/>
        <v>0.30219769807449881</v>
      </c>
    </row>
    <row r="87" spans="1:11" x14ac:dyDescent="0.3">
      <c r="A87" s="30" t="s">
        <v>25</v>
      </c>
      <c r="B87" s="56" t="s">
        <v>6</v>
      </c>
      <c r="C87" s="59">
        <v>11.38491</v>
      </c>
      <c r="D87" s="34">
        <v>85</v>
      </c>
      <c r="E87" s="48">
        <f t="shared" si="7"/>
        <v>12.46097847635105</v>
      </c>
      <c r="F87" s="60">
        <f t="shared" si="8"/>
        <v>1.1579233657964711</v>
      </c>
      <c r="G87" s="48">
        <f t="shared" si="9"/>
        <v>-1.0760684763510504</v>
      </c>
      <c r="H87" s="34">
        <f t="shared" si="10"/>
        <v>-0.18926708441673348</v>
      </c>
      <c r="I87" s="23">
        <f t="shared" si="11"/>
        <v>-0.52310834820367169</v>
      </c>
      <c r="J87" s="60">
        <f t="shared" si="12"/>
        <v>11.937870128147379</v>
      </c>
      <c r="K87" s="55">
        <f t="shared" si="13"/>
        <v>0.30576490332076633</v>
      </c>
    </row>
    <row r="88" spans="1:11" x14ac:dyDescent="0.3">
      <c r="A88" s="30" t="s">
        <v>25</v>
      </c>
      <c r="B88" s="56" t="s">
        <v>8</v>
      </c>
      <c r="C88" s="59">
        <v>11.03097</v>
      </c>
      <c r="D88" s="34">
        <v>86</v>
      </c>
      <c r="E88" s="48">
        <f t="shared" si="7"/>
        <v>12.525124676516086</v>
      </c>
      <c r="F88" s="60">
        <f t="shared" si="8"/>
        <v>2.232498197354889</v>
      </c>
      <c r="G88" s="48">
        <f t="shared" si="9"/>
        <v>-1.4941546765160858</v>
      </c>
      <c r="H88" s="34">
        <f t="shared" si="10"/>
        <v>-0.85479864843241304</v>
      </c>
      <c r="I88" s="23">
        <f t="shared" si="11"/>
        <v>-1.1886399122193514</v>
      </c>
      <c r="J88" s="60">
        <f t="shared" si="12"/>
        <v>11.336484764296735</v>
      </c>
      <c r="K88" s="55">
        <f t="shared" si="13"/>
        <v>9.3339271203289456E-2</v>
      </c>
    </row>
    <row r="89" spans="1:11" x14ac:dyDescent="0.3">
      <c r="A89" s="30" t="s">
        <v>25</v>
      </c>
      <c r="B89" s="56" t="s">
        <v>9</v>
      </c>
      <c r="C89" s="59">
        <v>12.15931</v>
      </c>
      <c r="D89" s="34">
        <v>87</v>
      </c>
      <c r="E89" s="48">
        <f t="shared" si="7"/>
        <v>12.588853784450777</v>
      </c>
      <c r="F89" s="60">
        <f t="shared" si="8"/>
        <v>0.18450786276029557</v>
      </c>
      <c r="G89" s="48">
        <f t="shared" si="9"/>
        <v>-0.42954378445077701</v>
      </c>
      <c r="H89" s="34">
        <f t="shared" si="10"/>
        <v>0.20249015466690529</v>
      </c>
      <c r="I89" s="23">
        <f t="shared" si="11"/>
        <v>-0.13135110912003295</v>
      </c>
      <c r="J89" s="60">
        <f t="shared" si="12"/>
        <v>12.457502675330744</v>
      </c>
      <c r="K89" s="55">
        <f t="shared" si="13"/>
        <v>8.8918871620906767E-2</v>
      </c>
    </row>
    <row r="90" spans="1:11" x14ac:dyDescent="0.3">
      <c r="A90" s="30" t="s">
        <v>25</v>
      </c>
      <c r="B90" s="56" t="s">
        <v>10</v>
      </c>
      <c r="C90" s="59">
        <v>12.083740000000001</v>
      </c>
      <c r="D90" s="34">
        <v>88</v>
      </c>
      <c r="E90" s="48">
        <f t="shared" si="7"/>
        <v>12.652173260097022</v>
      </c>
      <c r="F90" s="60">
        <f t="shared" si="8"/>
        <v>0.32311637118452852</v>
      </c>
      <c r="G90" s="48">
        <f t="shared" si="9"/>
        <v>-0.56843326009702189</v>
      </c>
      <c r="H90" s="34">
        <f t="shared" si="10"/>
        <v>-0.31666903136834146</v>
      </c>
      <c r="I90" s="23">
        <f t="shared" si="11"/>
        <v>-0.65051029515527969</v>
      </c>
      <c r="J90" s="60">
        <f t="shared" si="12"/>
        <v>12.001662964941742</v>
      </c>
      <c r="K90" s="55">
        <f t="shared" si="13"/>
        <v>6.7366396839545909E-3</v>
      </c>
    </row>
    <row r="91" spans="1:11" x14ac:dyDescent="0.3">
      <c r="A91" s="30" t="s">
        <v>25</v>
      </c>
      <c r="B91" s="56" t="s">
        <v>11</v>
      </c>
      <c r="C91" s="59">
        <v>12.895440000000001</v>
      </c>
      <c r="D91" s="34">
        <v>89</v>
      </c>
      <c r="E91" s="48">
        <f t="shared" si="7"/>
        <v>12.715090346973238</v>
      </c>
      <c r="F91" s="60">
        <f t="shared" si="8"/>
        <v>3.2525997346873795E-2</v>
      </c>
      <c r="G91" s="48">
        <f t="shared" si="9"/>
        <v>0.18034965302676298</v>
      </c>
      <c r="H91" s="34">
        <f t="shared" si="10"/>
        <v>0.44644291342183046</v>
      </c>
      <c r="I91" s="23">
        <f t="shared" si="11"/>
        <v>0.11260164963489222</v>
      </c>
      <c r="J91" s="60">
        <f t="shared" si="12"/>
        <v>12.827691996608129</v>
      </c>
      <c r="K91" s="55">
        <f t="shared" si="13"/>
        <v>4.5897919635850444E-3</v>
      </c>
    </row>
    <row r="92" spans="1:11" x14ac:dyDescent="0.3">
      <c r="A92" s="30" t="s">
        <v>25</v>
      </c>
      <c r="B92" s="56" t="s">
        <v>12</v>
      </c>
      <c r="C92" s="59">
        <v>12.9589</v>
      </c>
      <c r="D92" s="34">
        <v>90</v>
      </c>
      <c r="E92" s="48">
        <f t="shared" si="7"/>
        <v>12.777612080807126</v>
      </c>
      <c r="F92" s="60">
        <f t="shared" si="8"/>
        <v>3.2865309645282018E-2</v>
      </c>
      <c r="G92" s="48">
        <f t="shared" si="9"/>
        <v>0.18128791919287401</v>
      </c>
      <c r="H92" s="34">
        <f t="shared" si="10"/>
        <v>0.19147323320839546</v>
      </c>
      <c r="I92" s="23">
        <f t="shared" si="11"/>
        <v>-0.14236803057854278</v>
      </c>
      <c r="J92" s="60">
        <f t="shared" si="12"/>
        <v>12.635244050228582</v>
      </c>
      <c r="K92" s="55">
        <f t="shared" si="13"/>
        <v>0.10475317382243836</v>
      </c>
    </row>
    <row r="93" spans="1:11" x14ac:dyDescent="0.3">
      <c r="A93" s="30" t="s">
        <v>25</v>
      </c>
      <c r="B93" s="56" t="s">
        <v>13</v>
      </c>
      <c r="C93" s="59">
        <v>13.22186</v>
      </c>
      <c r="D93" s="34">
        <v>91</v>
      </c>
      <c r="E93" s="48">
        <f t="shared" si="7"/>
        <v>12.839745297732268</v>
      </c>
      <c r="F93" s="60">
        <f t="shared" si="8"/>
        <v>0.14601164568915714</v>
      </c>
      <c r="G93" s="48">
        <f t="shared" si="9"/>
        <v>0.38211470226773159</v>
      </c>
      <c r="H93" s="34">
        <f t="shared" si="10"/>
        <v>0.93628608562864402</v>
      </c>
      <c r="I93" s="23">
        <f t="shared" si="11"/>
        <v>0.60244482184170578</v>
      </c>
      <c r="J93" s="60">
        <f t="shared" si="12"/>
        <v>13.442190119573974</v>
      </c>
      <c r="K93" s="55">
        <f t="shared" si="13"/>
        <v>4.8545361591481866E-2</v>
      </c>
    </row>
    <row r="94" spans="1:11" x14ac:dyDescent="0.3">
      <c r="A94" s="30" t="s">
        <v>25</v>
      </c>
      <c r="B94" s="56" t="s">
        <v>14</v>
      </c>
      <c r="C94" s="59">
        <v>13.97662</v>
      </c>
      <c r="D94" s="34">
        <v>92</v>
      </c>
      <c r="E94" s="48">
        <f t="shared" si="7"/>
        <v>12.901496642075152</v>
      </c>
      <c r="F94" s="60">
        <f t="shared" si="8"/>
        <v>1.1558902347556019</v>
      </c>
      <c r="G94" s="48">
        <f t="shared" si="9"/>
        <v>1.0751233579248485</v>
      </c>
      <c r="H94" s="34">
        <f t="shared" si="10"/>
        <v>0.76600255139372952</v>
      </c>
      <c r="I94" s="23">
        <f t="shared" si="11"/>
        <v>0.43216128760679129</v>
      </c>
      <c r="J94" s="60">
        <f t="shared" si="12"/>
        <v>13.333657929681943</v>
      </c>
      <c r="K94" s="55">
        <f t="shared" si="13"/>
        <v>0.41340022386768316</v>
      </c>
    </row>
    <row r="95" spans="1:11" x14ac:dyDescent="0.3">
      <c r="A95" s="30" t="s">
        <v>25</v>
      </c>
      <c r="B95" s="56" t="s">
        <v>15</v>
      </c>
      <c r="C95" s="59">
        <v>13.16297</v>
      </c>
      <c r="D95" s="34">
        <v>93</v>
      </c>
      <c r="E95" s="48">
        <f t="shared" si="7"/>
        <v>12.962872573757254</v>
      </c>
      <c r="F95" s="60">
        <f t="shared" si="8"/>
        <v>4.0038979988970984E-2</v>
      </c>
      <c r="G95" s="48">
        <f t="shared" si="9"/>
        <v>0.20009742624274551</v>
      </c>
      <c r="H95" s="34">
        <f t="shared" si="10"/>
        <v>0.66621796972520142</v>
      </c>
      <c r="I95" s="23">
        <f t="shared" si="11"/>
        <v>0.33237670593826318</v>
      </c>
      <c r="J95" s="60">
        <f t="shared" si="12"/>
        <v>13.295249279695517</v>
      </c>
      <c r="K95" s="55">
        <f t="shared" si="13"/>
        <v>1.7497807836764818E-2</v>
      </c>
    </row>
    <row r="96" spans="1:11" x14ac:dyDescent="0.3">
      <c r="A96" s="30" t="s">
        <v>25</v>
      </c>
      <c r="B96" s="56" t="s">
        <v>16</v>
      </c>
      <c r="C96" s="59">
        <v>15.614879999999999</v>
      </c>
      <c r="D96" s="34">
        <v>94</v>
      </c>
      <c r="E96" s="48">
        <f t="shared" si="7"/>
        <v>13.0238793753352</v>
      </c>
      <c r="F96" s="60">
        <f t="shared" si="8"/>
        <v>6.7132842370133794</v>
      </c>
      <c r="G96" s="48">
        <f t="shared" si="9"/>
        <v>2.5910006246647992</v>
      </c>
      <c r="H96" s="34">
        <f t="shared" si="10"/>
        <v>1.0459910918337083</v>
      </c>
      <c r="I96" s="23">
        <f t="shared" si="11"/>
        <v>0.71214982804677007</v>
      </c>
      <c r="J96" s="60">
        <f t="shared" si="12"/>
        <v>13.736029203381971</v>
      </c>
      <c r="K96" s="55">
        <f t="shared" si="13"/>
        <v>3.5300803159521998</v>
      </c>
    </row>
    <row r="97" spans="1:11" x14ac:dyDescent="0.3">
      <c r="A97" s="30" t="s">
        <v>25</v>
      </c>
      <c r="B97" s="56" t="s">
        <v>17</v>
      </c>
      <c r="C97" s="59">
        <v>15.620240000000001</v>
      </c>
      <c r="D97" s="34">
        <v>95</v>
      </c>
      <c r="E97" s="48">
        <f t="shared" si="7"/>
        <v>13.084523158700307</v>
      </c>
      <c r="F97" s="60">
        <f t="shared" si="8"/>
        <v>6.4298598992508964</v>
      </c>
      <c r="G97" s="48">
        <f t="shared" si="9"/>
        <v>2.5357168412996938</v>
      </c>
      <c r="H97" s="34">
        <f t="shared" si="10"/>
        <v>1.126397053114687</v>
      </c>
      <c r="I97" s="23">
        <f t="shared" si="11"/>
        <v>0.79255578932774873</v>
      </c>
      <c r="J97" s="60">
        <f t="shared" si="12"/>
        <v>13.877078948028055</v>
      </c>
      <c r="K97" s="55">
        <f t="shared" si="13"/>
        <v>3.0386104531119402</v>
      </c>
    </row>
    <row r="98" spans="1:11" x14ac:dyDescent="0.3">
      <c r="A98" s="30" t="s">
        <v>25</v>
      </c>
      <c r="B98" s="56" t="s">
        <v>18</v>
      </c>
      <c r="C98" s="59">
        <v>13.69422</v>
      </c>
      <c r="D98" s="34">
        <v>96</v>
      </c>
      <c r="E98" s="48">
        <f t="shared" si="7"/>
        <v>13.144809871457387</v>
      </c>
      <c r="F98" s="60">
        <f t="shared" si="8"/>
        <v>0.3018514893452105</v>
      </c>
      <c r="G98" s="48">
        <f t="shared" si="9"/>
        <v>0.54941012854261295</v>
      </c>
      <c r="H98" s="34">
        <f t="shared" si="10"/>
        <v>-1.4471123332363112E-2</v>
      </c>
      <c r="I98" s="23">
        <f t="shared" si="11"/>
        <v>-0.34831238711930135</v>
      </c>
      <c r="J98" s="60">
        <f t="shared" si="12"/>
        <v>12.796497484338085</v>
      </c>
      <c r="K98" s="55">
        <f t="shared" si="13"/>
        <v>0.805905715126357</v>
      </c>
    </row>
    <row r="99" spans="1:11" x14ac:dyDescent="0.3">
      <c r="A99" s="30" t="s">
        <v>26</v>
      </c>
      <c r="B99" s="56" t="s">
        <v>6</v>
      </c>
      <c r="C99" s="59">
        <v>14.88034</v>
      </c>
      <c r="D99" s="34">
        <v>97</v>
      </c>
      <c r="E99" s="48">
        <f t="shared" si="7"/>
        <v>13.20474530300136</v>
      </c>
      <c r="F99" s="60">
        <f t="shared" si="8"/>
        <v>2.8076175886099657</v>
      </c>
      <c r="G99" s="48">
        <f t="shared" si="9"/>
        <v>1.6755946969986404</v>
      </c>
      <c r="H99" s="34">
        <f t="shared" si="10"/>
        <v>-0.18926708441673348</v>
      </c>
      <c r="I99" s="23">
        <f t="shared" si="11"/>
        <v>-0.52310834820367169</v>
      </c>
      <c r="J99" s="60">
        <f t="shared" si="12"/>
        <v>12.681636954797689</v>
      </c>
      <c r="K99" s="55">
        <f t="shared" si="13"/>
        <v>4.8342950809819172</v>
      </c>
    </row>
    <row r="100" spans="1:11" x14ac:dyDescent="0.3">
      <c r="A100" s="30" t="s">
        <v>26</v>
      </c>
      <c r="B100" s="56" t="s">
        <v>8</v>
      </c>
      <c r="C100" s="59">
        <v>15.15171</v>
      </c>
      <c r="D100" s="34">
        <v>98</v>
      </c>
      <c r="E100" s="48">
        <f t="shared" si="7"/>
        <v>13.264335090308947</v>
      </c>
      <c r="F100" s="60">
        <f t="shared" si="8"/>
        <v>3.5621840497313091</v>
      </c>
      <c r="G100" s="48">
        <f t="shared" si="9"/>
        <v>1.8873749096910526</v>
      </c>
      <c r="H100" s="34">
        <f t="shared" si="10"/>
        <v>-0.85479864843241304</v>
      </c>
      <c r="I100" s="23">
        <f t="shared" si="11"/>
        <v>-1.1886399122193514</v>
      </c>
      <c r="J100" s="60">
        <f t="shared" si="12"/>
        <v>12.075695178089596</v>
      </c>
      <c r="K100" s="55">
        <f t="shared" si="13"/>
        <v>9.4618671846124922</v>
      </c>
    </row>
    <row r="101" spans="1:11" x14ac:dyDescent="0.3">
      <c r="A101" s="30" t="s">
        <v>26</v>
      </c>
      <c r="B101" s="56" t="s">
        <v>9</v>
      </c>
      <c r="C101" s="59">
        <v>15.41389</v>
      </c>
      <c r="D101" s="34">
        <v>99</v>
      </c>
      <c r="E101" s="48">
        <f t="shared" si="7"/>
        <v>13.323584723461563</v>
      </c>
      <c r="F101" s="60">
        <f t="shared" si="8"/>
        <v>4.3693761491244327</v>
      </c>
      <c r="G101" s="48">
        <f t="shared" si="9"/>
        <v>2.0903052765384373</v>
      </c>
      <c r="H101" s="34">
        <f t="shared" si="10"/>
        <v>0.20249015466690529</v>
      </c>
      <c r="I101" s="23">
        <f t="shared" si="11"/>
        <v>-0.13135110912003295</v>
      </c>
      <c r="J101" s="60">
        <f t="shared" si="12"/>
        <v>13.19223361434153</v>
      </c>
      <c r="K101" s="55">
        <f t="shared" si="13"/>
        <v>4.9357570959370562</v>
      </c>
    </row>
    <row r="102" spans="1:11" x14ac:dyDescent="0.3">
      <c r="A102" s="30" t="s">
        <v>26</v>
      </c>
      <c r="B102" s="56" t="s">
        <v>10</v>
      </c>
      <c r="C102" s="59">
        <v>16.326899999999998</v>
      </c>
      <c r="D102" s="34">
        <v>100</v>
      </c>
      <c r="E102" s="48">
        <f t="shared" si="7"/>
        <v>13.38249955091449</v>
      </c>
      <c r="F102" s="60">
        <f t="shared" si="8"/>
        <v>8.6694940045749433</v>
      </c>
      <c r="G102" s="48">
        <f t="shared" si="9"/>
        <v>2.9444004490855082</v>
      </c>
      <c r="H102" s="34">
        <f t="shared" si="10"/>
        <v>-0.31666903136834146</v>
      </c>
      <c r="I102" s="23">
        <f t="shared" si="11"/>
        <v>-0.65051029515527969</v>
      </c>
      <c r="J102" s="60">
        <f t="shared" si="12"/>
        <v>12.73198925575921</v>
      </c>
      <c r="K102" s="55">
        <f t="shared" si="13"/>
        <v>12.923383259057861</v>
      </c>
    </row>
    <row r="103" spans="1:11" x14ac:dyDescent="0.3">
      <c r="A103" s="30" t="s">
        <v>26</v>
      </c>
      <c r="B103" s="56" t="s">
        <v>11</v>
      </c>
      <c r="C103" s="59">
        <v>17.285720000000001</v>
      </c>
      <c r="D103" s="34">
        <v>101</v>
      </c>
      <c r="E103" s="48">
        <f t="shared" si="7"/>
        <v>13.441084784526286</v>
      </c>
      <c r="F103" s="60">
        <f t="shared" si="8"/>
        <v>14.781219940060623</v>
      </c>
      <c r="G103" s="48">
        <f t="shared" si="9"/>
        <v>3.8446352154737156</v>
      </c>
      <c r="H103" s="34">
        <f t="shared" si="10"/>
        <v>0.44644291342183046</v>
      </c>
      <c r="I103" s="23">
        <f t="shared" si="11"/>
        <v>0.11260164963489222</v>
      </c>
      <c r="J103" s="60">
        <f t="shared" si="12"/>
        <v>13.553686434161177</v>
      </c>
      <c r="K103" s="55">
        <f t="shared" si="13"/>
        <v>13.928074536547649</v>
      </c>
    </row>
    <row r="104" spans="1:11" x14ac:dyDescent="0.3">
      <c r="A104" s="30" t="s">
        <v>26</v>
      </c>
      <c r="B104" s="56" t="s">
        <v>12</v>
      </c>
      <c r="C104" s="59">
        <v>17.240929999999999</v>
      </c>
      <c r="D104" s="34">
        <v>102</v>
      </c>
      <c r="E104" s="48">
        <f t="shared" si="7"/>
        <v>13.499345504361836</v>
      </c>
      <c r="F104" s="60">
        <f t="shared" si="8"/>
        <v>13.999454537999886</v>
      </c>
      <c r="G104" s="48">
        <f t="shared" si="9"/>
        <v>3.741584495638163</v>
      </c>
      <c r="H104" s="34">
        <f t="shared" si="10"/>
        <v>0.19147323320839546</v>
      </c>
      <c r="I104" s="23">
        <f t="shared" si="11"/>
        <v>-0.14236803057854278</v>
      </c>
      <c r="J104" s="60">
        <f t="shared" si="12"/>
        <v>13.356977473783292</v>
      </c>
      <c r="K104" s="55">
        <f t="shared" si="13"/>
        <v>15.085087225905136</v>
      </c>
    </row>
    <row r="105" spans="1:11" x14ac:dyDescent="0.3">
      <c r="A105" s="30" t="s">
        <v>26</v>
      </c>
      <c r="B105" s="56" t="s">
        <v>13</v>
      </c>
      <c r="C105" s="59">
        <v>18.879860000000001</v>
      </c>
      <c r="D105" s="34">
        <v>103</v>
      </c>
      <c r="E105" s="48">
        <f t="shared" si="7"/>
        <v>13.557286663281085</v>
      </c>
      <c r="F105" s="60">
        <f t="shared" si="8"/>
        <v>28.329786924751136</v>
      </c>
      <c r="G105" s="48">
        <f t="shared" si="9"/>
        <v>5.3225733367189161</v>
      </c>
      <c r="H105" s="34">
        <f t="shared" si="10"/>
        <v>0.93628608562864402</v>
      </c>
      <c r="I105" s="23">
        <f t="shared" si="11"/>
        <v>0.60244482184170578</v>
      </c>
      <c r="J105" s="60">
        <f t="shared" si="12"/>
        <v>14.159731485122791</v>
      </c>
      <c r="K105" s="55">
        <f t="shared" si="13"/>
        <v>22.279613196956937</v>
      </c>
    </row>
    <row r="106" spans="1:11" x14ac:dyDescent="0.3">
      <c r="A106" s="30" t="s">
        <v>26</v>
      </c>
      <c r="B106" s="56" t="s">
        <v>14</v>
      </c>
      <c r="C106" s="59">
        <v>16.249110000000002</v>
      </c>
      <c r="D106" s="34">
        <v>104</v>
      </c>
      <c r="E106" s="48">
        <f t="shared" si="7"/>
        <v>13.614913091325162</v>
      </c>
      <c r="F106" s="60">
        <f t="shared" si="8"/>
        <v>6.9389933536720809</v>
      </c>
      <c r="G106" s="48">
        <f t="shared" si="9"/>
        <v>2.6341969086748396</v>
      </c>
      <c r="H106" s="34">
        <f t="shared" si="10"/>
        <v>0.76600255139372952</v>
      </c>
      <c r="I106" s="23">
        <f t="shared" si="11"/>
        <v>0.43216128760679129</v>
      </c>
      <c r="J106" s="60">
        <f t="shared" si="12"/>
        <v>14.047074378931953</v>
      </c>
      <c r="K106" s="55">
        <f t="shared" si="13"/>
        <v>4.8489608764525478</v>
      </c>
    </row>
    <row r="107" spans="1:11" x14ac:dyDescent="0.3">
      <c r="A107" s="30" t="s">
        <v>26</v>
      </c>
      <c r="B107" s="56" t="s">
        <v>15</v>
      </c>
      <c r="C107" s="59">
        <v>17.132470000000001</v>
      </c>
      <c r="D107" s="34">
        <v>105</v>
      </c>
      <c r="E107" s="48">
        <f t="shared" si="7"/>
        <v>13.672229499910641</v>
      </c>
      <c r="F107" s="60">
        <f t="shared" si="8"/>
        <v>11.97326431845867</v>
      </c>
      <c r="G107" s="48">
        <f t="shared" si="9"/>
        <v>3.4602405000893608</v>
      </c>
      <c r="H107" s="34">
        <f t="shared" si="10"/>
        <v>0.66621796972520142</v>
      </c>
      <c r="I107" s="23">
        <f t="shared" si="11"/>
        <v>0.33237670593826318</v>
      </c>
      <c r="J107" s="60">
        <f t="shared" si="12"/>
        <v>14.004606205848903</v>
      </c>
      <c r="K107" s="55">
        <f t="shared" si="13"/>
        <v>9.7835319147613049</v>
      </c>
    </row>
    <row r="108" spans="1:11" x14ac:dyDescent="0.3">
      <c r="A108" s="30" t="s">
        <v>26</v>
      </c>
      <c r="B108" s="56" t="s">
        <v>16</v>
      </c>
      <c r="C108" s="59">
        <v>14.90466</v>
      </c>
      <c r="D108" s="34">
        <v>106</v>
      </c>
      <c r="E108" s="48">
        <f t="shared" si="7"/>
        <v>13.729240485842114</v>
      </c>
      <c r="F108" s="60">
        <f t="shared" si="8"/>
        <v>1.3816110342631602</v>
      </c>
      <c r="G108" s="48">
        <f t="shared" si="9"/>
        <v>1.1754195141578858</v>
      </c>
      <c r="H108" s="34">
        <f t="shared" si="10"/>
        <v>1.0459910918337083</v>
      </c>
      <c r="I108" s="23">
        <f t="shared" si="11"/>
        <v>0.71214982804677007</v>
      </c>
      <c r="J108" s="60">
        <f t="shared" si="12"/>
        <v>14.441390313888885</v>
      </c>
      <c r="K108" s="55">
        <f t="shared" si="13"/>
        <v>0.21461880206949099</v>
      </c>
    </row>
    <row r="109" spans="1:11" x14ac:dyDescent="0.3">
      <c r="A109" s="30" t="s">
        <v>26</v>
      </c>
      <c r="B109" s="56" t="s">
        <v>17</v>
      </c>
      <c r="C109" s="59">
        <v>13.73151</v>
      </c>
      <c r="D109" s="34">
        <v>107</v>
      </c>
      <c r="E109" s="48">
        <f t="shared" si="7"/>
        <v>13.785950535152494</v>
      </c>
      <c r="F109" s="60">
        <f t="shared" si="8"/>
        <v>2.9637718676899746E-3</v>
      </c>
      <c r="G109" s="48">
        <f t="shared" si="9"/>
        <v>-5.4440535152494363E-2</v>
      </c>
      <c r="H109" s="34">
        <f t="shared" si="10"/>
        <v>1.126397053114687</v>
      </c>
      <c r="I109" s="23">
        <f t="shared" si="11"/>
        <v>0.79255578932774873</v>
      </c>
      <c r="J109" s="60">
        <f t="shared" si="12"/>
        <v>14.578506324480243</v>
      </c>
      <c r="K109" s="55">
        <f t="shared" si="13"/>
        <v>0.71740277368304028</v>
      </c>
    </row>
    <row r="110" spans="1:11" x14ac:dyDescent="0.3">
      <c r="A110" s="30" t="s">
        <v>26</v>
      </c>
      <c r="B110" s="56" t="s">
        <v>18</v>
      </c>
      <c r="C110" s="59">
        <v>13.48418</v>
      </c>
      <c r="D110" s="34">
        <v>108</v>
      </c>
      <c r="E110" s="48">
        <f t="shared" si="7"/>
        <v>13.842364026780128</v>
      </c>
      <c r="F110" s="60">
        <f t="shared" si="8"/>
        <v>0.12829579704042743</v>
      </c>
      <c r="G110" s="48">
        <f t="shared" si="9"/>
        <v>-0.35818402678012795</v>
      </c>
      <c r="H110" s="34">
        <f t="shared" si="10"/>
        <v>-1.4471123332363112E-2</v>
      </c>
      <c r="I110" s="23">
        <f t="shared" si="11"/>
        <v>-0.34831238711930135</v>
      </c>
      <c r="J110" s="60">
        <f t="shared" si="12"/>
        <v>13.494051639660826</v>
      </c>
      <c r="K110" s="55">
        <f t="shared" si="13"/>
        <v>9.744926959319382E-5</v>
      </c>
    </row>
    <row r="111" spans="1:11" x14ac:dyDescent="0.3">
      <c r="A111" s="30" t="s">
        <v>27</v>
      </c>
      <c r="B111" s="56" t="s">
        <v>6</v>
      </c>
      <c r="C111" s="59">
        <v>11.519360000000001</v>
      </c>
      <c r="D111" s="34">
        <v>109</v>
      </c>
      <c r="E111" s="48">
        <f t="shared" si="7"/>
        <v>13.898485236090897</v>
      </c>
      <c r="F111" s="60">
        <f t="shared" si="8"/>
        <v>5.6602368890045636</v>
      </c>
      <c r="G111" s="48">
        <f t="shared" si="9"/>
        <v>-2.3791252360908963</v>
      </c>
      <c r="H111" s="34">
        <f t="shared" si="10"/>
        <v>-0.18926708441673348</v>
      </c>
      <c r="I111" s="23">
        <f t="shared" si="11"/>
        <v>-0.52310834820367169</v>
      </c>
      <c r="J111" s="60">
        <f t="shared" si="12"/>
        <v>13.375376887887226</v>
      </c>
      <c r="K111" s="55">
        <f t="shared" si="13"/>
        <v>3.4447986881225816</v>
      </c>
    </row>
    <row r="112" spans="1:11" x14ac:dyDescent="0.3">
      <c r="A112" s="30" t="s">
        <v>27</v>
      </c>
      <c r="B112" s="56" t="s">
        <v>8</v>
      </c>
      <c r="C112" s="59">
        <v>10.74573</v>
      </c>
      <c r="D112" s="34">
        <v>110</v>
      </c>
      <c r="E112" s="48">
        <f t="shared" si="7"/>
        <v>13.954318338253438</v>
      </c>
      <c r="F112" s="60">
        <f t="shared" si="8"/>
        <v>10.295039124375961</v>
      </c>
      <c r="G112" s="48">
        <f t="shared" si="9"/>
        <v>-3.2085883382534384</v>
      </c>
      <c r="H112" s="34">
        <f t="shared" si="10"/>
        <v>-0.85479864843241304</v>
      </c>
      <c r="I112" s="23">
        <f t="shared" si="11"/>
        <v>-1.1886399122193514</v>
      </c>
      <c r="J112" s="60">
        <f t="shared" si="12"/>
        <v>12.765678426034087</v>
      </c>
      <c r="K112" s="55">
        <f t="shared" si="13"/>
        <v>4.0801916438375869</v>
      </c>
    </row>
    <row r="113" spans="1:11" x14ac:dyDescent="0.3">
      <c r="A113" s="30" t="s">
        <v>27</v>
      </c>
      <c r="B113" s="56" t="s">
        <v>9</v>
      </c>
      <c r="C113" s="59">
        <v>11.524850000000001</v>
      </c>
      <c r="D113" s="34">
        <v>111</v>
      </c>
      <c r="E113" s="48">
        <f t="shared" si="7"/>
        <v>14.009867411474646</v>
      </c>
      <c r="F113" s="60">
        <f t="shared" si="8"/>
        <v>6.1753115353321473</v>
      </c>
      <c r="G113" s="48">
        <f t="shared" si="9"/>
        <v>-2.4850174114746455</v>
      </c>
      <c r="H113" s="34">
        <f t="shared" si="10"/>
        <v>0.20249015466690529</v>
      </c>
      <c r="I113" s="23">
        <f t="shared" si="11"/>
        <v>-0.13135110912003295</v>
      </c>
      <c r="J113" s="60">
        <f t="shared" si="12"/>
        <v>13.878516302354614</v>
      </c>
      <c r="K113" s="55">
        <f t="shared" si="13"/>
        <v>5.5397450628396365</v>
      </c>
    </row>
    <row r="114" spans="1:11" x14ac:dyDescent="0.3">
      <c r="A114" s="30" t="s">
        <v>27</v>
      </c>
      <c r="B114" s="56" t="s">
        <v>10</v>
      </c>
      <c r="C114" s="59">
        <v>11.593070000000001</v>
      </c>
      <c r="D114" s="34">
        <v>112</v>
      </c>
      <c r="E114" s="48">
        <f t="shared" si="7"/>
        <v>14.065136440102659</v>
      </c>
      <c r="F114" s="60">
        <f t="shared" si="8"/>
        <v>6.1111124842818292</v>
      </c>
      <c r="G114" s="48">
        <f t="shared" si="9"/>
        <v>-2.4720664401026582</v>
      </c>
      <c r="H114" s="34">
        <f t="shared" si="10"/>
        <v>-0.31666903136834146</v>
      </c>
      <c r="I114" s="23">
        <f t="shared" si="11"/>
        <v>-0.65051029515527969</v>
      </c>
      <c r="J114" s="60">
        <f t="shared" si="12"/>
        <v>13.414626144947379</v>
      </c>
      <c r="K114" s="55">
        <f t="shared" si="13"/>
        <v>3.3180667891955524</v>
      </c>
    </row>
    <row r="115" spans="1:11" x14ac:dyDescent="0.3">
      <c r="A115" s="30" t="s">
        <v>27</v>
      </c>
      <c r="B115" s="56" t="s">
        <v>11</v>
      </c>
      <c r="C115" s="59">
        <v>11.27078</v>
      </c>
      <c r="D115" s="34">
        <v>113</v>
      </c>
      <c r="E115" s="48">
        <f t="shared" si="7"/>
        <v>14.120129317603702</v>
      </c>
      <c r="F115" s="60">
        <f t="shared" si="8"/>
        <v>8.1187915337286807</v>
      </c>
      <c r="G115" s="48">
        <f t="shared" si="9"/>
        <v>-2.8493493176037017</v>
      </c>
      <c r="H115" s="34">
        <f t="shared" si="10"/>
        <v>0.44644291342183046</v>
      </c>
      <c r="I115" s="23">
        <f t="shared" si="11"/>
        <v>0.11260164963489222</v>
      </c>
      <c r="J115" s="60">
        <f t="shared" si="12"/>
        <v>14.232730967238593</v>
      </c>
      <c r="K115" s="55">
        <f t="shared" si="13"/>
        <v>8.7731535323256367</v>
      </c>
    </row>
    <row r="116" spans="1:11" x14ac:dyDescent="0.3">
      <c r="A116" s="30" t="s">
        <v>27</v>
      </c>
      <c r="B116" s="56" t="s">
        <v>12</v>
      </c>
      <c r="C116" s="59">
        <v>12.58967</v>
      </c>
      <c r="D116" s="34">
        <v>114</v>
      </c>
      <c r="E116" s="48">
        <f t="shared" si="7"/>
        <v>14.174849849419106</v>
      </c>
      <c r="F116" s="60">
        <f t="shared" si="8"/>
        <v>2.5127951550043792</v>
      </c>
      <c r="G116" s="48">
        <f t="shared" si="9"/>
        <v>-1.5851798494191058</v>
      </c>
      <c r="H116" s="34">
        <f t="shared" si="10"/>
        <v>0.19147323320839546</v>
      </c>
      <c r="I116" s="23">
        <f t="shared" si="11"/>
        <v>-0.14236803057854278</v>
      </c>
      <c r="J116" s="60">
        <f t="shared" si="12"/>
        <v>14.032481818840562</v>
      </c>
      <c r="K116" s="55">
        <f t="shared" si="13"/>
        <v>2.0817059445860115</v>
      </c>
    </row>
    <row r="117" spans="1:11" x14ac:dyDescent="0.3">
      <c r="A117" s="30" t="s">
        <v>27</v>
      </c>
      <c r="B117" s="56" t="s">
        <v>13</v>
      </c>
      <c r="C117" s="59">
        <v>13.44434</v>
      </c>
      <c r="D117" s="34">
        <v>115</v>
      </c>
      <c r="E117" s="48">
        <f t="shared" si="7"/>
        <v>14.229301755708324</v>
      </c>
      <c r="F117" s="60">
        <f t="shared" si="8"/>
        <v>0.61616495792469372</v>
      </c>
      <c r="G117" s="48">
        <f t="shared" si="9"/>
        <v>-0.78496175570832349</v>
      </c>
      <c r="H117" s="34">
        <f t="shared" si="10"/>
        <v>0.93628608562864402</v>
      </c>
      <c r="I117" s="23">
        <f t="shared" si="11"/>
        <v>0.60244482184170578</v>
      </c>
      <c r="J117" s="60">
        <f t="shared" si="12"/>
        <v>14.83174657755003</v>
      </c>
      <c r="K117" s="55">
        <f t="shared" si="13"/>
        <v>1.924897011429086</v>
      </c>
    </row>
    <row r="118" spans="1:11" x14ac:dyDescent="0.3">
      <c r="A118" s="30" t="s">
        <v>27</v>
      </c>
      <c r="B118" s="56" t="s">
        <v>14</v>
      </c>
      <c r="C118" s="59">
        <v>12.92205</v>
      </c>
      <c r="D118" s="34">
        <v>116</v>
      </c>
      <c r="E118" s="48">
        <f t="shared" si="7"/>
        <v>14.283488673983362</v>
      </c>
      <c r="F118" s="60">
        <f t="shared" si="8"/>
        <v>1.8535152630175731</v>
      </c>
      <c r="G118" s="48">
        <f t="shared" si="9"/>
        <v>-1.3614386739833613</v>
      </c>
      <c r="H118" s="34">
        <f t="shared" si="10"/>
        <v>0.76600255139372952</v>
      </c>
      <c r="I118" s="23">
        <f t="shared" si="11"/>
        <v>0.43216128760679129</v>
      </c>
      <c r="J118" s="60">
        <f t="shared" si="12"/>
        <v>14.715649961590152</v>
      </c>
      <c r="K118" s="55">
        <f t="shared" si="13"/>
        <v>3.2170008222161943</v>
      </c>
    </row>
    <row r="119" spans="1:11" x14ac:dyDescent="0.3">
      <c r="A119" s="30" t="s">
        <v>27</v>
      </c>
      <c r="B119" s="56" t="s">
        <v>15</v>
      </c>
      <c r="C119" s="59">
        <v>15.164540000000001</v>
      </c>
      <c r="D119" s="34">
        <v>117</v>
      </c>
      <c r="E119" s="48">
        <f t="shared" si="7"/>
        <v>14.337414161639913</v>
      </c>
      <c r="F119" s="60">
        <f t="shared" si="8"/>
        <v>0.68413715248287787</v>
      </c>
      <c r="G119" s="48">
        <f t="shared" si="9"/>
        <v>0.82712583836008768</v>
      </c>
      <c r="H119" s="34">
        <f t="shared" si="10"/>
        <v>0.66621796972520142</v>
      </c>
      <c r="I119" s="23">
        <f t="shared" si="11"/>
        <v>0.33237670593826318</v>
      </c>
      <c r="J119" s="60">
        <f t="shared" si="12"/>
        <v>14.669790867578175</v>
      </c>
      <c r="K119" s="55">
        <f t="shared" si="13"/>
        <v>0.24477670403214868</v>
      </c>
    </row>
    <row r="120" spans="1:11" x14ac:dyDescent="0.3">
      <c r="A120" s="30" t="s">
        <v>27</v>
      </c>
      <c r="B120" s="56" t="s">
        <v>16</v>
      </c>
      <c r="C120" s="59">
        <v>16.25685</v>
      </c>
      <c r="D120" s="34">
        <v>118</v>
      </c>
      <c r="E120" s="48">
        <f t="shared" si="7"/>
        <v>14.391081698390021</v>
      </c>
      <c r="F120" s="60">
        <f t="shared" si="8"/>
        <v>3.4810913552925848</v>
      </c>
      <c r="G120" s="48">
        <f t="shared" si="9"/>
        <v>1.8657683016099789</v>
      </c>
      <c r="H120" s="34">
        <f t="shared" si="10"/>
        <v>1.0459910918337083</v>
      </c>
      <c r="I120" s="23">
        <f t="shared" si="11"/>
        <v>0.71214982804677007</v>
      </c>
      <c r="J120" s="60">
        <f t="shared" si="12"/>
        <v>15.103231526436792</v>
      </c>
      <c r="K120" s="55">
        <f t="shared" si="13"/>
        <v>1.3308355825463061</v>
      </c>
    </row>
    <row r="121" spans="1:11" x14ac:dyDescent="0.3">
      <c r="A121" s="30" t="s">
        <v>27</v>
      </c>
      <c r="B121" s="56" t="s">
        <v>17</v>
      </c>
      <c r="C121" s="59">
        <v>16.13447</v>
      </c>
      <c r="D121" s="34">
        <v>119</v>
      </c>
      <c r="E121" s="48">
        <f t="shared" si="7"/>
        <v>14.444494688600967</v>
      </c>
      <c r="F121" s="60">
        <f t="shared" si="8"/>
        <v>2.8560165531382595</v>
      </c>
      <c r="G121" s="48">
        <f t="shared" si="9"/>
        <v>1.6899753113990332</v>
      </c>
      <c r="H121" s="34">
        <f t="shared" si="10"/>
        <v>1.126397053114687</v>
      </c>
      <c r="I121" s="23">
        <f t="shared" si="11"/>
        <v>0.79255578932774873</v>
      </c>
      <c r="J121" s="60">
        <f t="shared" si="12"/>
        <v>15.237050477928715</v>
      </c>
      <c r="K121" s="55">
        <f t="shared" si="13"/>
        <v>0.80536179859465373</v>
      </c>
    </row>
    <row r="122" spans="1:11" x14ac:dyDescent="0.3">
      <c r="A122" s="30" t="s">
        <v>27</v>
      </c>
      <c r="B122" s="56" t="s">
        <v>18</v>
      </c>
      <c r="C122" s="59">
        <v>15.8817</v>
      </c>
      <c r="D122" s="34">
        <v>120</v>
      </c>
      <c r="E122" s="48">
        <f t="shared" si="7"/>
        <v>14.497656463544665</v>
      </c>
      <c r="F122" s="60">
        <f t="shared" si="8"/>
        <v>1.9155765108037914</v>
      </c>
      <c r="G122" s="48">
        <f t="shared" si="9"/>
        <v>1.3840435364553354</v>
      </c>
      <c r="H122" s="34">
        <f t="shared" si="10"/>
        <v>-1.4471123332363112E-2</v>
      </c>
      <c r="I122" s="23">
        <f t="shared" si="11"/>
        <v>-0.34831238711930135</v>
      </c>
      <c r="J122" s="60">
        <f t="shared" si="12"/>
        <v>14.149344076425363</v>
      </c>
      <c r="K122" s="55">
        <f t="shared" si="13"/>
        <v>3.0010570459441346</v>
      </c>
    </row>
    <row r="123" spans="1:11" x14ac:dyDescent="0.3">
      <c r="A123" s="30" t="s">
        <v>28</v>
      </c>
      <c r="B123" s="56" t="s">
        <v>6</v>
      </c>
      <c r="C123" s="59">
        <v>14.015510000000001</v>
      </c>
      <c r="D123" s="34">
        <v>121</v>
      </c>
      <c r="E123" s="48">
        <f t="shared" si="7"/>
        <v>14.55057028356185</v>
      </c>
      <c r="F123" s="60">
        <f t="shared" si="8"/>
        <v>0.2862895070452865</v>
      </c>
      <c r="G123" s="48">
        <f t="shared" si="9"/>
        <v>-0.5350602835618492</v>
      </c>
      <c r="H123" s="34">
        <f t="shared" si="10"/>
        <v>-0.18926708441673348</v>
      </c>
      <c r="I123" s="23">
        <f t="shared" si="11"/>
        <v>-0.52310834820367169</v>
      </c>
      <c r="J123" s="60">
        <f t="shared" si="12"/>
        <v>14.027461935358179</v>
      </c>
      <c r="K123" s="55">
        <f t="shared" si="13"/>
        <v>1.4284875880607239E-4</v>
      </c>
    </row>
    <row r="124" spans="1:11" x14ac:dyDescent="0.3">
      <c r="A124" s="30" t="s">
        <v>28</v>
      </c>
      <c r="B124" s="56" t="s">
        <v>8</v>
      </c>
      <c r="C124" s="59">
        <v>13.53327</v>
      </c>
      <c r="D124" s="34">
        <v>122</v>
      </c>
      <c r="E124" s="48">
        <f t="shared" si="7"/>
        <v>14.603239340144745</v>
      </c>
      <c r="F124" s="60">
        <f t="shared" si="8"/>
        <v>1.1448343888497805</v>
      </c>
      <c r="G124" s="48">
        <f t="shared" si="9"/>
        <v>-1.0699693401447448</v>
      </c>
      <c r="H124" s="34">
        <f t="shared" si="10"/>
        <v>-0.85479864843241304</v>
      </c>
      <c r="I124" s="23">
        <f t="shared" si="11"/>
        <v>-1.1886399122193514</v>
      </c>
      <c r="J124" s="60">
        <f t="shared" si="12"/>
        <v>13.414599427925394</v>
      </c>
      <c r="K124" s="55">
        <f t="shared" si="13"/>
        <v>1.4082704676514301E-2</v>
      </c>
    </row>
    <row r="125" spans="1:11" x14ac:dyDescent="0.3">
      <c r="A125" s="30" t="s">
        <v>28</v>
      </c>
      <c r="B125" s="56" t="s">
        <v>9</v>
      </c>
      <c r="C125" s="59">
        <v>16.439</v>
      </c>
      <c r="D125" s="34">
        <v>123</v>
      </c>
      <c r="E125" s="48">
        <f t="shared" si="7"/>
        <v>14.65566675794217</v>
      </c>
      <c r="F125" s="60">
        <f t="shared" si="8"/>
        <v>3.1802774522284927</v>
      </c>
      <c r="G125" s="48">
        <f t="shared" si="9"/>
        <v>1.7833332420578305</v>
      </c>
      <c r="H125" s="34">
        <f t="shared" si="10"/>
        <v>0.20249015466690529</v>
      </c>
      <c r="I125" s="23">
        <f t="shared" si="11"/>
        <v>-0.13135110912003295</v>
      </c>
      <c r="J125" s="60">
        <f t="shared" si="12"/>
        <v>14.524315648822137</v>
      </c>
      <c r="K125" s="55">
        <f t="shared" si="13"/>
        <v>3.6660161646453946</v>
      </c>
    </row>
    <row r="126" spans="1:11" x14ac:dyDescent="0.3">
      <c r="A126" s="30" t="s">
        <v>28</v>
      </c>
      <c r="B126" s="56" t="s">
        <v>10</v>
      </c>
      <c r="C126" s="59">
        <v>15.87768</v>
      </c>
      <c r="D126" s="34">
        <v>124</v>
      </c>
      <c r="E126" s="48">
        <f t="shared" si="7"/>
        <v>14.707855596690383</v>
      </c>
      <c r="F126" s="60">
        <f t="shared" si="8"/>
        <v>1.3684891345787016</v>
      </c>
      <c r="G126" s="48">
        <f t="shared" si="9"/>
        <v>1.169824403309617</v>
      </c>
      <c r="H126" s="34">
        <f t="shared" si="10"/>
        <v>-0.31666903136834146</v>
      </c>
      <c r="I126" s="23">
        <f t="shared" si="11"/>
        <v>-0.65051029515527969</v>
      </c>
      <c r="J126" s="60">
        <f t="shared" si="12"/>
        <v>14.057345301535102</v>
      </c>
      <c r="K126" s="55">
        <f t="shared" si="13"/>
        <v>3.3136184144352887</v>
      </c>
    </row>
    <row r="127" spans="1:11" x14ac:dyDescent="0.3">
      <c r="A127" s="30" t="s">
        <v>28</v>
      </c>
      <c r="B127" s="56" t="s">
        <v>11</v>
      </c>
      <c r="C127" s="59">
        <v>14.999499999999999</v>
      </c>
      <c r="D127" s="34">
        <v>125</v>
      </c>
      <c r="E127" s="48">
        <f t="shared" si="7"/>
        <v>14.75980885307307</v>
      </c>
      <c r="F127" s="60">
        <f t="shared" si="8"/>
        <v>5.7451845915147064E-2</v>
      </c>
      <c r="G127" s="48">
        <f t="shared" si="9"/>
        <v>0.23969114692692983</v>
      </c>
      <c r="H127" s="34">
        <f t="shared" si="10"/>
        <v>0.44644291342183046</v>
      </c>
      <c r="I127" s="23">
        <f t="shared" si="11"/>
        <v>0.11260164963489222</v>
      </c>
      <c r="J127" s="60">
        <f t="shared" si="12"/>
        <v>14.872410502707961</v>
      </c>
      <c r="K127" s="55">
        <f t="shared" si="13"/>
        <v>1.6151740321943046E-2</v>
      </c>
    </row>
    <row r="128" spans="1:11" x14ac:dyDescent="0.3">
      <c r="A128" s="30" t="s">
        <v>28</v>
      </c>
      <c r="B128" s="56" t="s">
        <v>12</v>
      </c>
      <c r="C128" s="59">
        <v>15.326790000000001</v>
      </c>
      <c r="D128" s="34">
        <v>126</v>
      </c>
      <c r="E128" s="48">
        <f t="shared" si="7"/>
        <v>14.811529462513652</v>
      </c>
      <c r="F128" s="60">
        <f t="shared" si="8"/>
        <v>0.26549342149072064</v>
      </c>
      <c r="G128" s="48">
        <f t="shared" si="9"/>
        <v>0.51526053748634837</v>
      </c>
      <c r="H128" s="34">
        <f t="shared" si="10"/>
        <v>0.19147323320839546</v>
      </c>
      <c r="I128" s="23">
        <f t="shared" si="11"/>
        <v>-0.14236803057854278</v>
      </c>
      <c r="J128" s="60">
        <f t="shared" si="12"/>
        <v>14.669161431935109</v>
      </c>
      <c r="K128" s="55">
        <f t="shared" si="13"/>
        <v>0.43247533353508016</v>
      </c>
    </row>
    <row r="129" spans="1:11" x14ac:dyDescent="0.3">
      <c r="A129" s="30" t="s">
        <v>28</v>
      </c>
      <c r="B129" s="56" t="s">
        <v>13</v>
      </c>
      <c r="C129" s="59">
        <v>16.426839999999999</v>
      </c>
      <c r="D129" s="34">
        <v>127</v>
      </c>
      <c r="E129" s="48">
        <f t="shared" si="7"/>
        <v>14.863020300902825</v>
      </c>
      <c r="F129" s="60">
        <f t="shared" si="8"/>
        <v>2.4455320512843746</v>
      </c>
      <c r="G129" s="48">
        <f t="shared" si="9"/>
        <v>1.5638196990971736</v>
      </c>
      <c r="H129" s="34">
        <f t="shared" si="10"/>
        <v>0.93628608562864402</v>
      </c>
      <c r="I129" s="23">
        <f t="shared" si="11"/>
        <v>0.60244482184170578</v>
      </c>
      <c r="J129" s="60">
        <f t="shared" si="12"/>
        <v>15.465465122744531</v>
      </c>
      <c r="K129" s="55">
        <f t="shared" si="13"/>
        <v>0.92424165461796526</v>
      </c>
    </row>
    <row r="130" spans="1:11" x14ac:dyDescent="0.3">
      <c r="A130" s="30" t="s">
        <v>28</v>
      </c>
      <c r="B130" s="56" t="s">
        <v>14</v>
      </c>
      <c r="C130" s="59">
        <v>15.66982</v>
      </c>
      <c r="D130" s="34">
        <v>128</v>
      </c>
      <c r="E130" s="48">
        <f t="shared" si="7"/>
        <v>14.914284186264183</v>
      </c>
      <c r="F130" s="60">
        <f t="shared" si="8"/>
        <v>0.57083436583744251</v>
      </c>
      <c r="G130" s="48">
        <f t="shared" si="9"/>
        <v>0.75553581373581657</v>
      </c>
      <c r="H130" s="34">
        <f t="shared" si="10"/>
        <v>0.76600255139372952</v>
      </c>
      <c r="I130" s="23">
        <f t="shared" si="11"/>
        <v>0.43216128760679129</v>
      </c>
      <c r="J130" s="60">
        <f t="shared" si="12"/>
        <v>15.346445473870974</v>
      </c>
      <c r="K130" s="55">
        <f t="shared" si="13"/>
        <v>0.10457108414917209</v>
      </c>
    </row>
    <row r="131" spans="1:11" x14ac:dyDescent="0.3">
      <c r="A131" s="30" t="s">
        <v>28</v>
      </c>
      <c r="B131" s="56" t="s">
        <v>15</v>
      </c>
      <c r="C131" s="59">
        <v>17.207350000000002</v>
      </c>
      <c r="D131" s="34">
        <v>129</v>
      </c>
      <c r="E131" s="48">
        <f t="shared" si="7"/>
        <v>14.965323880360659</v>
      </c>
      <c r="F131" s="60">
        <f t="shared" si="8"/>
        <v>5.0266811211450495</v>
      </c>
      <c r="G131" s="48">
        <f t="shared" si="9"/>
        <v>2.242026119639343</v>
      </c>
      <c r="H131" s="34">
        <f t="shared" si="10"/>
        <v>0.66621796972520142</v>
      </c>
      <c r="I131" s="23">
        <f t="shared" si="11"/>
        <v>0.33237670593826318</v>
      </c>
      <c r="J131" s="60">
        <f t="shared" si="12"/>
        <v>15.297700586298921</v>
      </c>
      <c r="K131" s="55">
        <f t="shared" si="13"/>
        <v>3.6467608832488803</v>
      </c>
    </row>
    <row r="132" spans="1:11" x14ac:dyDescent="0.3">
      <c r="A132" s="30" t="s">
        <v>28</v>
      </c>
      <c r="B132" s="56" t="s">
        <v>16</v>
      </c>
      <c r="C132" s="59">
        <v>17.286619999999999</v>
      </c>
      <c r="D132" s="34">
        <v>130</v>
      </c>
      <c r="E132" s="48">
        <f t="shared" ref="E132:E195" si="14">1.7723*D132^0.439</f>
        <v>15.016142090244227</v>
      </c>
      <c r="F132" s="60">
        <f t="shared" ref="F132:F195" si="15">(C132-E132)^2</f>
        <v>5.1550699386889418</v>
      </c>
      <c r="G132" s="48">
        <f t="shared" ref="G132:G195" si="16">C132-E132</f>
        <v>2.2704779097557726</v>
      </c>
      <c r="H132" s="34">
        <f t="shared" ref="H132:H195" si="17">AVERAGEIF($B$3:$B$299,"="&amp;_xlfn.VALUETOTEXT(B132),$G$3:$G$299)</f>
        <v>1.0459910918337083</v>
      </c>
      <c r="I132" s="23">
        <f t="shared" ref="I132:I195" si="18">H132-$O$22</f>
        <v>0.71214982804677007</v>
      </c>
      <c r="J132" s="60">
        <f t="shared" ref="J132:J195" si="19">E132+I132</f>
        <v>15.728291918290997</v>
      </c>
      <c r="K132" s="55">
        <f t="shared" ref="K132:K195" si="20">(C132-J132)^2</f>
        <v>2.4283864102428572</v>
      </c>
    </row>
    <row r="133" spans="1:11" x14ac:dyDescent="0.3">
      <c r="A133" s="30" t="s">
        <v>28</v>
      </c>
      <c r="B133" s="56" t="s">
        <v>17</v>
      </c>
      <c r="C133" s="59">
        <v>18.87041</v>
      </c>
      <c r="D133" s="34">
        <v>131</v>
      </c>
      <c r="E133" s="48">
        <f t="shared" si="14"/>
        <v>15.066741469751438</v>
      </c>
      <c r="F133" s="60">
        <f t="shared" si="15"/>
        <v>14.467894288003253</v>
      </c>
      <c r="G133" s="48">
        <f t="shared" si="16"/>
        <v>3.8036685302485616</v>
      </c>
      <c r="H133" s="34">
        <f t="shared" si="17"/>
        <v>1.126397053114687</v>
      </c>
      <c r="I133" s="23">
        <f t="shared" si="18"/>
        <v>0.79255578932774873</v>
      </c>
      <c r="J133" s="60">
        <f t="shared" si="19"/>
        <v>15.859297259079186</v>
      </c>
      <c r="K133" s="55">
        <f t="shared" si="20"/>
        <v>9.0667999385356541</v>
      </c>
    </row>
    <row r="134" spans="1:11" x14ac:dyDescent="0.3">
      <c r="A134" s="30" t="s">
        <v>28</v>
      </c>
      <c r="B134" s="56" t="s">
        <v>18</v>
      </c>
      <c r="C134" s="59">
        <v>18.078600000000002</v>
      </c>
      <c r="D134" s="34">
        <v>132</v>
      </c>
      <c r="E134" s="48">
        <f t="shared" si="14"/>
        <v>15.117124620946862</v>
      </c>
      <c r="F134" s="60">
        <f t="shared" si="15"/>
        <v>8.7703364207379337</v>
      </c>
      <c r="G134" s="48">
        <f t="shared" si="16"/>
        <v>2.9614753790531392</v>
      </c>
      <c r="H134" s="34">
        <f t="shared" si="17"/>
        <v>-1.4471123332363112E-2</v>
      </c>
      <c r="I134" s="23">
        <f t="shared" si="18"/>
        <v>-0.34831238711930135</v>
      </c>
      <c r="J134" s="60">
        <f t="shared" si="19"/>
        <v>14.76881223382756</v>
      </c>
      <c r="K134" s="55">
        <f t="shared" si="20"/>
        <v>10.954695057104757</v>
      </c>
    </row>
    <row r="135" spans="1:11" x14ac:dyDescent="0.3">
      <c r="A135" s="30" t="s">
        <v>29</v>
      </c>
      <c r="B135" s="56" t="s">
        <v>6</v>
      </c>
      <c r="C135" s="59">
        <v>15.58704</v>
      </c>
      <c r="D135" s="34">
        <v>133</v>
      </c>
      <c r="E135" s="48">
        <f t="shared" si="14"/>
        <v>15.167294095516937</v>
      </c>
      <c r="F135" s="60">
        <f t="shared" si="15"/>
        <v>0.17618662433030496</v>
      </c>
      <c r="G135" s="48">
        <f t="shared" si="16"/>
        <v>0.41974590448306337</v>
      </c>
      <c r="H135" s="34">
        <f t="shared" si="17"/>
        <v>-0.18926708441673348</v>
      </c>
      <c r="I135" s="23">
        <f t="shared" si="18"/>
        <v>-0.52310834820367169</v>
      </c>
      <c r="J135" s="60">
        <f t="shared" si="19"/>
        <v>14.644185747313266</v>
      </c>
      <c r="K135" s="55">
        <f t="shared" si="20"/>
        <v>0.88897414180946022</v>
      </c>
    </row>
    <row r="136" spans="1:11" x14ac:dyDescent="0.3">
      <c r="A136" s="30" t="s">
        <v>29</v>
      </c>
      <c r="B136" s="56" t="s">
        <v>8</v>
      </c>
      <c r="C136" s="59">
        <v>16.682469999999999</v>
      </c>
      <c r="D136" s="34">
        <v>134</v>
      </c>
      <c r="E136" s="48">
        <f t="shared" si="14"/>
        <v>15.217252396115914</v>
      </c>
      <c r="F136" s="60">
        <f t="shared" si="15"/>
        <v>2.1468626267318194</v>
      </c>
      <c r="G136" s="48">
        <f t="shared" si="16"/>
        <v>1.465217603884085</v>
      </c>
      <c r="H136" s="34">
        <f t="shared" si="17"/>
        <v>-0.85479864843241304</v>
      </c>
      <c r="I136" s="23">
        <f t="shared" si="18"/>
        <v>-1.1886399122193514</v>
      </c>
      <c r="J136" s="60">
        <f t="shared" si="19"/>
        <v>14.028612483896563</v>
      </c>
      <c r="K136" s="55">
        <f t="shared" si="20"/>
        <v>7.0429597157786983</v>
      </c>
    </row>
    <row r="137" spans="1:11" x14ac:dyDescent="0.3">
      <c r="A137" s="30" t="s">
        <v>29</v>
      </c>
      <c r="B137" s="56" t="s">
        <v>9</v>
      </c>
      <c r="C137" s="59">
        <v>18.733889999999999</v>
      </c>
      <c r="D137" s="34">
        <v>135</v>
      </c>
      <c r="E137" s="48">
        <f t="shared" si="14"/>
        <v>15.267001977666274</v>
      </c>
      <c r="F137" s="60">
        <f t="shared" si="15"/>
        <v>12.019312559401047</v>
      </c>
      <c r="G137" s="48">
        <f t="shared" si="16"/>
        <v>3.4668880223337251</v>
      </c>
      <c r="H137" s="34">
        <f t="shared" si="17"/>
        <v>0.20249015466690529</v>
      </c>
      <c r="I137" s="23">
        <f t="shared" si="18"/>
        <v>-0.13135110912003295</v>
      </c>
      <c r="J137" s="60">
        <f t="shared" si="19"/>
        <v>15.135650868546241</v>
      </c>
      <c r="K137" s="55">
        <f t="shared" si="20"/>
        <v>12.947324847125092</v>
      </c>
    </row>
    <row r="138" spans="1:11" x14ac:dyDescent="0.3">
      <c r="A138" s="30" t="s">
        <v>29</v>
      </c>
      <c r="B138" s="56" t="s">
        <v>10</v>
      </c>
      <c r="C138" s="59">
        <v>18.351579999999998</v>
      </c>
      <c r="D138" s="34">
        <v>136</v>
      </c>
      <c r="E138" s="48">
        <f t="shared" si="14"/>
        <v>15.316545248615162</v>
      </c>
      <c r="F138" s="60">
        <f t="shared" si="15"/>
        <v>9.2114359421136172</v>
      </c>
      <c r="G138" s="48">
        <f t="shared" si="16"/>
        <v>3.0350347513848366</v>
      </c>
      <c r="H138" s="34">
        <f t="shared" si="17"/>
        <v>-0.31666903136834146</v>
      </c>
      <c r="I138" s="23">
        <f t="shared" si="18"/>
        <v>-0.65051029515527969</v>
      </c>
      <c r="J138" s="60">
        <f t="shared" si="19"/>
        <v>14.666034953459882</v>
      </c>
      <c r="K138" s="55">
        <f t="shared" si="20"/>
        <v>13.583242290076393</v>
      </c>
    </row>
    <row r="139" spans="1:11" x14ac:dyDescent="0.3">
      <c r="A139" s="30" t="s">
        <v>29</v>
      </c>
      <c r="B139" s="56" t="s">
        <v>11</v>
      </c>
      <c r="C139" s="59">
        <v>19.152930000000001</v>
      </c>
      <c r="D139" s="34">
        <v>137</v>
      </c>
      <c r="E139" s="48">
        <f t="shared" si="14"/>
        <v>15.365884572148833</v>
      </c>
      <c r="F139" s="60">
        <f t="shared" si="15"/>
        <v>14.341713072608442</v>
      </c>
      <c r="G139" s="48">
        <f t="shared" si="16"/>
        <v>3.7870454278511687</v>
      </c>
      <c r="H139" s="34">
        <f t="shared" si="17"/>
        <v>0.44644291342183046</v>
      </c>
      <c r="I139" s="23">
        <f t="shared" si="18"/>
        <v>0.11260164963489222</v>
      </c>
      <c r="J139" s="60">
        <f t="shared" si="19"/>
        <v>15.478486221783724</v>
      </c>
      <c r="K139" s="55">
        <f t="shared" si="20"/>
        <v>13.50153707927231</v>
      </c>
    </row>
    <row r="140" spans="1:11" x14ac:dyDescent="0.3">
      <c r="A140" s="30" t="s">
        <v>29</v>
      </c>
      <c r="B140" s="56" t="s">
        <v>12</v>
      </c>
      <c r="C140" s="59">
        <v>19.51793</v>
      </c>
      <c r="D140" s="34">
        <v>138</v>
      </c>
      <c r="E140" s="48">
        <f t="shared" si="14"/>
        <v>15.415022267366741</v>
      </c>
      <c r="F140" s="60">
        <f t="shared" si="15"/>
        <v>16.833851862501792</v>
      </c>
      <c r="G140" s="48">
        <f t="shared" si="16"/>
        <v>4.102907732633259</v>
      </c>
      <c r="H140" s="34">
        <f t="shared" si="17"/>
        <v>0.19147323320839546</v>
      </c>
      <c r="I140" s="23">
        <f t="shared" si="18"/>
        <v>-0.14236803057854278</v>
      </c>
      <c r="J140" s="60">
        <f t="shared" si="19"/>
        <v>15.272654236788197</v>
      </c>
      <c r="K140" s="55">
        <f t="shared" si="20"/>
        <v>18.022366305713554</v>
      </c>
    </row>
    <row r="141" spans="1:11" x14ac:dyDescent="0.3">
      <c r="A141" s="30" t="s">
        <v>29</v>
      </c>
      <c r="B141" s="56" t="s">
        <v>13</v>
      </c>
      <c r="C141" s="59">
        <v>21.05387</v>
      </c>
      <c r="D141" s="34">
        <v>139</v>
      </c>
      <c r="E141" s="48">
        <f t="shared" si="14"/>
        <v>15.463960610416901</v>
      </c>
      <c r="F141" s="60">
        <f t="shared" si="15"/>
        <v>31.247086983749291</v>
      </c>
      <c r="G141" s="48">
        <f t="shared" si="16"/>
        <v>5.5899093895830987</v>
      </c>
      <c r="H141" s="34">
        <f t="shared" si="17"/>
        <v>0.93628608562864402</v>
      </c>
      <c r="I141" s="23">
        <f t="shared" si="18"/>
        <v>0.60244482184170578</v>
      </c>
      <c r="J141" s="60">
        <f t="shared" si="19"/>
        <v>16.066405432258605</v>
      </c>
      <c r="K141" s="55">
        <f t="shared" si="20"/>
        <v>24.874802814475856</v>
      </c>
    </row>
    <row r="142" spans="1:11" x14ac:dyDescent="0.3">
      <c r="A142" s="30" t="s">
        <v>29</v>
      </c>
      <c r="B142" s="56" t="s">
        <v>14</v>
      </c>
      <c r="C142" s="59">
        <v>21.552199999999999</v>
      </c>
      <c r="D142" s="34">
        <v>140</v>
      </c>
      <c r="E142" s="48">
        <f t="shared" si="14"/>
        <v>15.51270183559406</v>
      </c>
      <c r="F142" s="60">
        <f t="shared" si="15"/>
        <v>36.475538077862716</v>
      </c>
      <c r="G142" s="48">
        <f t="shared" si="16"/>
        <v>6.0394981644059396</v>
      </c>
      <c r="H142" s="34">
        <f t="shared" si="17"/>
        <v>0.76600255139372952</v>
      </c>
      <c r="I142" s="23">
        <f t="shared" si="18"/>
        <v>0.43216128760679129</v>
      </c>
      <c r="J142" s="60">
        <f t="shared" si="19"/>
        <v>15.94486312320085</v>
      </c>
      <c r="K142" s="55">
        <f t="shared" si="20"/>
        <v>31.442226849911634</v>
      </c>
    </row>
    <row r="143" spans="1:11" x14ac:dyDescent="0.3">
      <c r="A143" s="30" t="s">
        <v>29</v>
      </c>
      <c r="B143" s="56" t="s">
        <v>15</v>
      </c>
      <c r="C143" s="59">
        <v>20.68394</v>
      </c>
      <c r="D143" s="34">
        <v>141</v>
      </c>
      <c r="E143" s="48">
        <f t="shared" si="14"/>
        <v>15.561248136402149</v>
      </c>
      <c r="F143" s="60">
        <f t="shared" si="15"/>
        <v>26.241971929371619</v>
      </c>
      <c r="G143" s="48">
        <f t="shared" si="16"/>
        <v>5.1226918635978507</v>
      </c>
      <c r="H143" s="34">
        <f t="shared" si="17"/>
        <v>0.66621796972520142</v>
      </c>
      <c r="I143" s="23">
        <f t="shared" si="18"/>
        <v>0.33237670593826318</v>
      </c>
      <c r="J143" s="60">
        <f t="shared" si="19"/>
        <v>15.893624842340412</v>
      </c>
      <c r="K143" s="55">
        <f t="shared" si="20"/>
        <v>22.947119309703204</v>
      </c>
    </row>
    <row r="144" spans="1:11" x14ac:dyDescent="0.3">
      <c r="A144" s="30" t="s">
        <v>29</v>
      </c>
      <c r="B144" s="56" t="s">
        <v>16</v>
      </c>
      <c r="C144" s="59">
        <v>21.02028</v>
      </c>
      <c r="D144" s="34">
        <v>142</v>
      </c>
      <c r="E144" s="48">
        <f t="shared" si="14"/>
        <v>15.60960166658246</v>
      </c>
      <c r="F144" s="60">
        <f t="shared" si="15"/>
        <v>29.275440027714005</v>
      </c>
      <c r="G144" s="48">
        <f t="shared" si="16"/>
        <v>5.4106783334175397</v>
      </c>
      <c r="H144" s="34">
        <f t="shared" si="17"/>
        <v>1.0459910918337083</v>
      </c>
      <c r="I144" s="23">
        <f t="shared" si="18"/>
        <v>0.71214982804677007</v>
      </c>
      <c r="J144" s="60">
        <f t="shared" si="19"/>
        <v>16.321751494629229</v>
      </c>
      <c r="K144" s="55">
        <f t="shared" si="20"/>
        <v>22.076170115781686</v>
      </c>
    </row>
    <row r="145" spans="1:11" x14ac:dyDescent="0.3">
      <c r="A145" s="30" t="s">
        <v>29</v>
      </c>
      <c r="B145" s="56" t="s">
        <v>17</v>
      </c>
      <c r="C145" s="59">
        <v>21.696750000000002</v>
      </c>
      <c r="D145" s="34">
        <v>143</v>
      </c>
      <c r="E145" s="48">
        <f t="shared" si="14"/>
        <v>15.657764541108875</v>
      </c>
      <c r="F145" s="60">
        <f t="shared" si="15"/>
        <v>36.46934537269847</v>
      </c>
      <c r="G145" s="48">
        <f t="shared" si="16"/>
        <v>6.0389854588911263</v>
      </c>
      <c r="H145" s="34">
        <f t="shared" si="17"/>
        <v>1.126397053114687</v>
      </c>
      <c r="I145" s="23">
        <f t="shared" si="18"/>
        <v>0.79255578932774873</v>
      </c>
      <c r="J145" s="60">
        <f t="shared" si="19"/>
        <v>16.450320330436625</v>
      </c>
      <c r="K145" s="55">
        <f t="shared" si="20"/>
        <v>27.525024277674877</v>
      </c>
    </row>
    <row r="146" spans="1:11" x14ac:dyDescent="0.3">
      <c r="A146" s="30" t="s">
        <v>29</v>
      </c>
      <c r="B146" s="56" t="s">
        <v>18</v>
      </c>
      <c r="C146" s="59">
        <v>20.259640000000001</v>
      </c>
      <c r="D146" s="34">
        <v>144</v>
      </c>
      <c r="E146" s="48">
        <f t="shared" si="14"/>
        <v>15.705738837151372</v>
      </c>
      <c r="F146" s="60">
        <f t="shared" si="15"/>
        <v>20.738015800994091</v>
      </c>
      <c r="G146" s="48">
        <f t="shared" si="16"/>
        <v>4.5539011628486286</v>
      </c>
      <c r="H146" s="34">
        <f t="shared" si="17"/>
        <v>-1.4471123332363112E-2</v>
      </c>
      <c r="I146" s="23">
        <f t="shared" si="18"/>
        <v>-0.34831238711930135</v>
      </c>
      <c r="J146" s="60">
        <f t="shared" si="19"/>
        <v>15.357426450032071</v>
      </c>
      <c r="K146" s="55">
        <f t="shared" si="20"/>
        <v>24.031697689489178</v>
      </c>
    </row>
    <row r="147" spans="1:11" x14ac:dyDescent="0.3">
      <c r="A147" s="30" t="s">
        <v>30</v>
      </c>
      <c r="B147" s="56" t="s">
        <v>6</v>
      </c>
      <c r="C147" s="59">
        <v>19.855029999999999</v>
      </c>
      <c r="D147" s="34">
        <v>145</v>
      </c>
      <c r="E147" s="48">
        <f t="shared" si="14"/>
        <v>15.753526595009081</v>
      </c>
      <c r="F147" s="60">
        <f t="shared" si="15"/>
        <v>16.822330181152097</v>
      </c>
      <c r="G147" s="48">
        <f t="shared" si="16"/>
        <v>4.1015034049909183</v>
      </c>
      <c r="H147" s="34">
        <f t="shared" si="17"/>
        <v>-0.18926708441673348</v>
      </c>
      <c r="I147" s="23">
        <f t="shared" si="18"/>
        <v>-0.52310834820367169</v>
      </c>
      <c r="J147" s="60">
        <f t="shared" si="19"/>
        <v>15.23041824680541</v>
      </c>
      <c r="K147" s="55">
        <f t="shared" si="20"/>
        <v>21.387033867785533</v>
      </c>
    </row>
    <row r="148" spans="1:11" x14ac:dyDescent="0.3">
      <c r="A148" s="30" t="s">
        <v>30</v>
      </c>
      <c r="B148" s="56" t="s">
        <v>8</v>
      </c>
      <c r="C148" s="59">
        <v>19.204840000000001</v>
      </c>
      <c r="D148" s="34">
        <v>146</v>
      </c>
      <c r="E148" s="48">
        <f t="shared" si="14"/>
        <v>15.801129819014092</v>
      </c>
      <c r="F148" s="60">
        <f t="shared" si="15"/>
        <v>11.58524299614713</v>
      </c>
      <c r="G148" s="48">
        <f t="shared" si="16"/>
        <v>3.4037101809859092</v>
      </c>
      <c r="H148" s="34">
        <f t="shared" si="17"/>
        <v>-0.85479864843241304</v>
      </c>
      <c r="I148" s="23">
        <f t="shared" si="18"/>
        <v>-1.1886399122193514</v>
      </c>
      <c r="J148" s="60">
        <f t="shared" si="19"/>
        <v>14.612489906794741</v>
      </c>
      <c r="K148" s="55">
        <f t="shared" si="20"/>
        <v>21.089679378562362</v>
      </c>
    </row>
    <row r="149" spans="1:11" x14ac:dyDescent="0.3">
      <c r="A149" s="30" t="s">
        <v>30</v>
      </c>
      <c r="B149" s="56" t="s">
        <v>9</v>
      </c>
      <c r="C149" s="59">
        <v>21.904209999999999</v>
      </c>
      <c r="D149" s="34">
        <v>147</v>
      </c>
      <c r="E149" s="48">
        <f t="shared" si="14"/>
        <v>15.848550478406993</v>
      </c>
      <c r="F149" s="60">
        <f t="shared" si="15"/>
        <v>36.671012241460026</v>
      </c>
      <c r="G149" s="48">
        <f t="shared" si="16"/>
        <v>6.0556595215930056</v>
      </c>
      <c r="H149" s="34">
        <f t="shared" si="17"/>
        <v>0.20249015466690529</v>
      </c>
      <c r="I149" s="23">
        <f t="shared" si="18"/>
        <v>-0.13135110912003295</v>
      </c>
      <c r="J149" s="60">
        <f t="shared" si="19"/>
        <v>15.717199369286961</v>
      </c>
      <c r="K149" s="55">
        <f t="shared" si="20"/>
        <v>38.279100544556144</v>
      </c>
    </row>
    <row r="150" spans="1:11" x14ac:dyDescent="0.3">
      <c r="A150" s="30" t="s">
        <v>30</v>
      </c>
      <c r="B150" s="56" t="s">
        <v>10</v>
      </c>
      <c r="C150" s="59">
        <v>19.441649999999999</v>
      </c>
      <c r="D150" s="34">
        <v>148</v>
      </c>
      <c r="E150" s="48">
        <f t="shared" si="14"/>
        <v>15.895790508185412</v>
      </c>
      <c r="F150" s="60">
        <f t="shared" si="15"/>
        <v>12.573119535691603</v>
      </c>
      <c r="G150" s="48">
        <f t="shared" si="16"/>
        <v>3.5458594918145874</v>
      </c>
      <c r="H150" s="34">
        <f t="shared" si="17"/>
        <v>-0.31666903136834146</v>
      </c>
      <c r="I150" s="23">
        <f t="shared" si="18"/>
        <v>-0.65051029515527969</v>
      </c>
      <c r="J150" s="60">
        <f t="shared" si="19"/>
        <v>15.245280213030131</v>
      </c>
      <c r="K150" s="55">
        <f t="shared" si="20"/>
        <v>17.609519388993533</v>
      </c>
    </row>
    <row r="151" spans="1:11" x14ac:dyDescent="0.3">
      <c r="A151" s="30" t="s">
        <v>30</v>
      </c>
      <c r="B151" s="56" t="s">
        <v>11</v>
      </c>
      <c r="C151" s="59">
        <v>20.674769999999999</v>
      </c>
      <c r="D151" s="34">
        <v>149</v>
      </c>
      <c r="E151" s="48">
        <f t="shared" si="14"/>
        <v>15.942851809926347</v>
      </c>
      <c r="F151" s="60">
        <f t="shared" si="15"/>
        <v>22.391049757549901</v>
      </c>
      <c r="G151" s="48">
        <f t="shared" si="16"/>
        <v>4.7319181900736513</v>
      </c>
      <c r="H151" s="34">
        <f t="shared" si="17"/>
        <v>0.44644291342183046</v>
      </c>
      <c r="I151" s="23">
        <f t="shared" si="18"/>
        <v>0.11260164963489222</v>
      </c>
      <c r="J151" s="60">
        <f t="shared" si="19"/>
        <v>16.055453459561239</v>
      </c>
      <c r="K151" s="55">
        <f t="shared" si="20"/>
        <v>21.338085300771112</v>
      </c>
    </row>
    <row r="152" spans="1:11" x14ac:dyDescent="0.3">
      <c r="A152" s="30" t="s">
        <v>30</v>
      </c>
      <c r="B152" s="56" t="s">
        <v>12</v>
      </c>
      <c r="C152" s="59">
        <v>19.847090000000001</v>
      </c>
      <c r="D152" s="34">
        <v>150</v>
      </c>
      <c r="E152" s="48">
        <f t="shared" si="14"/>
        <v>15.989736252583409</v>
      </c>
      <c r="F152" s="60">
        <f t="shared" si="15"/>
        <v>14.87917793270883</v>
      </c>
      <c r="G152" s="48">
        <f t="shared" si="16"/>
        <v>3.8573537474165924</v>
      </c>
      <c r="H152" s="34">
        <f t="shared" si="17"/>
        <v>0.19147323320839546</v>
      </c>
      <c r="I152" s="23">
        <f t="shared" si="18"/>
        <v>-0.14236803057854278</v>
      </c>
      <c r="J152" s="60">
        <f t="shared" si="19"/>
        <v>15.847368222004866</v>
      </c>
      <c r="K152" s="55">
        <f t="shared" si="20"/>
        <v>15.997774301368572</v>
      </c>
    </row>
    <row r="153" spans="1:11" x14ac:dyDescent="0.3">
      <c r="A153" s="30" t="s">
        <v>30</v>
      </c>
      <c r="B153" s="56" t="s">
        <v>13</v>
      </c>
      <c r="C153" s="59">
        <v>21.101140000000001</v>
      </c>
      <c r="D153" s="34">
        <v>151</v>
      </c>
      <c r="E153" s="48">
        <f t="shared" si="14"/>
        <v>16.036445673259923</v>
      </c>
      <c r="F153" s="60">
        <f t="shared" si="15"/>
        <v>25.651128623313131</v>
      </c>
      <c r="G153" s="48">
        <f t="shared" si="16"/>
        <v>5.0646943267400779</v>
      </c>
      <c r="H153" s="34">
        <f t="shared" si="17"/>
        <v>0.93628608562864402</v>
      </c>
      <c r="I153" s="23">
        <f t="shared" si="18"/>
        <v>0.60244482184170578</v>
      </c>
      <c r="J153" s="60">
        <f t="shared" si="19"/>
        <v>16.638890495101627</v>
      </c>
      <c r="K153" s="55">
        <f t="shared" si="20"/>
        <v>19.911670643965781</v>
      </c>
    </row>
    <row r="154" spans="1:11" x14ac:dyDescent="0.3">
      <c r="A154" s="30" t="s">
        <v>30</v>
      </c>
      <c r="B154" s="56" t="s">
        <v>14</v>
      </c>
      <c r="C154" s="59">
        <v>22.624140000000001</v>
      </c>
      <c r="D154" s="34">
        <v>152</v>
      </c>
      <c r="E154" s="48">
        <f t="shared" si="14"/>
        <v>16.082981877958609</v>
      </c>
      <c r="F154" s="60">
        <f t="shared" si="15"/>
        <v>42.786749577548065</v>
      </c>
      <c r="G154" s="48">
        <f t="shared" si="16"/>
        <v>6.5411581220413915</v>
      </c>
      <c r="H154" s="34">
        <f t="shared" si="17"/>
        <v>0.76600255139372952</v>
      </c>
      <c r="I154" s="23">
        <f t="shared" si="18"/>
        <v>0.43216128760679129</v>
      </c>
      <c r="J154" s="60">
        <f t="shared" si="19"/>
        <v>16.515143165565402</v>
      </c>
      <c r="K154" s="55">
        <f t="shared" si="20"/>
        <v>37.319842323131951</v>
      </c>
    </row>
    <row r="155" spans="1:11" x14ac:dyDescent="0.3">
      <c r="A155" s="30" t="s">
        <v>30</v>
      </c>
      <c r="B155" s="56" t="s">
        <v>15</v>
      </c>
      <c r="C155" s="59">
        <v>20.02495</v>
      </c>
      <c r="D155" s="34">
        <v>153</v>
      </c>
      <c r="E155" s="48">
        <f t="shared" si="14"/>
        <v>16.129346642308931</v>
      </c>
      <c r="F155" s="60">
        <f t="shared" si="15"/>
        <v>15.175725520453932</v>
      </c>
      <c r="G155" s="48">
        <f t="shared" si="16"/>
        <v>3.8956033576910691</v>
      </c>
      <c r="H155" s="34">
        <f t="shared" si="17"/>
        <v>0.66621796972520142</v>
      </c>
      <c r="I155" s="23">
        <f t="shared" si="18"/>
        <v>0.33237670593826318</v>
      </c>
      <c r="J155" s="60">
        <f t="shared" si="19"/>
        <v>16.461723348247194</v>
      </c>
      <c r="K155" s="55">
        <f t="shared" si="20"/>
        <v>12.696584171761517</v>
      </c>
    </row>
    <row r="156" spans="1:11" x14ac:dyDescent="0.3">
      <c r="A156" s="30" t="s">
        <v>30</v>
      </c>
      <c r="B156" s="56" t="s">
        <v>16</v>
      </c>
      <c r="C156" s="59">
        <v>22.819839999999999</v>
      </c>
      <c r="D156" s="34">
        <v>154</v>
      </c>
      <c r="E156" s="48">
        <f t="shared" si="14"/>
        <v>16.1755417122727</v>
      </c>
      <c r="F156" s="60">
        <f t="shared" si="15"/>
        <v>44.146699736295915</v>
      </c>
      <c r="G156" s="48">
        <f t="shared" si="16"/>
        <v>6.6442982877272989</v>
      </c>
      <c r="H156" s="34">
        <f t="shared" si="17"/>
        <v>1.0459910918337083</v>
      </c>
      <c r="I156" s="23">
        <f t="shared" si="18"/>
        <v>0.71214982804677007</v>
      </c>
      <c r="J156" s="60">
        <f t="shared" si="19"/>
        <v>16.887691540319469</v>
      </c>
      <c r="K156" s="55">
        <f t="shared" si="20"/>
        <v>35.190385347690082</v>
      </c>
    </row>
    <row r="157" spans="1:11" x14ac:dyDescent="0.3">
      <c r="A157" s="30" t="s">
        <v>30</v>
      </c>
      <c r="B157" s="56" t="s">
        <v>17</v>
      </c>
      <c r="C157" s="59">
        <v>23.640609999999999</v>
      </c>
      <c r="D157" s="34">
        <v>155</v>
      </c>
      <c r="E157" s="48">
        <f t="shared" si="14"/>
        <v>16.221568804828884</v>
      </c>
      <c r="F157" s="60">
        <f t="shared" si="15"/>
        <v>55.042172255646044</v>
      </c>
      <c r="G157" s="48">
        <f t="shared" si="16"/>
        <v>7.4190411951711148</v>
      </c>
      <c r="H157" s="34">
        <f t="shared" si="17"/>
        <v>1.126397053114687</v>
      </c>
      <c r="I157" s="23">
        <f t="shared" si="18"/>
        <v>0.79255578932774873</v>
      </c>
      <c r="J157" s="60">
        <f t="shared" si="19"/>
        <v>17.014124594156634</v>
      </c>
      <c r="K157" s="55">
        <f t="shared" si="20"/>
        <v>43.910308833855105</v>
      </c>
    </row>
    <row r="158" spans="1:11" x14ac:dyDescent="0.3">
      <c r="A158" s="30" t="s">
        <v>30</v>
      </c>
      <c r="B158" s="56" t="s">
        <v>18</v>
      </c>
      <c r="C158" s="59">
        <v>19.239280000000001</v>
      </c>
      <c r="D158" s="34">
        <v>156</v>
      </c>
      <c r="E158" s="48">
        <f t="shared" si="14"/>
        <v>16.267429608638253</v>
      </c>
      <c r="F158" s="60">
        <f t="shared" si="15"/>
        <v>8.8318947486369765</v>
      </c>
      <c r="G158" s="48">
        <f t="shared" si="16"/>
        <v>2.9718503913617482</v>
      </c>
      <c r="H158" s="34">
        <f t="shared" si="17"/>
        <v>-1.4471123332363112E-2</v>
      </c>
      <c r="I158" s="23">
        <f t="shared" si="18"/>
        <v>-0.34831238711930135</v>
      </c>
      <c r="J158" s="60">
        <f t="shared" si="19"/>
        <v>15.919117221518951</v>
      </c>
      <c r="K158" s="55">
        <f t="shared" si="20"/>
        <v>11.023480875611007</v>
      </c>
    </row>
    <row r="159" spans="1:11" x14ac:dyDescent="0.3">
      <c r="A159" s="30" t="s">
        <v>31</v>
      </c>
      <c r="B159" s="56" t="s">
        <v>6</v>
      </c>
      <c r="C159" s="59">
        <v>19.840730000000001</v>
      </c>
      <c r="D159" s="34">
        <v>157</v>
      </c>
      <c r="E159" s="48">
        <f t="shared" si="14"/>
        <v>16.313125784688673</v>
      </c>
      <c r="F159" s="60">
        <f t="shared" si="15"/>
        <v>12.44399149988225</v>
      </c>
      <c r="G159" s="48">
        <f t="shared" si="16"/>
        <v>3.5276042153113281</v>
      </c>
      <c r="H159" s="34">
        <f t="shared" si="17"/>
        <v>-0.18926708441673348</v>
      </c>
      <c r="I159" s="23">
        <f t="shared" si="18"/>
        <v>-0.52310834820367169</v>
      </c>
      <c r="J159" s="60">
        <f t="shared" si="19"/>
        <v>15.790017436485002</v>
      </c>
      <c r="K159" s="55">
        <f t="shared" si="20"/>
        <v>16.408272272218255</v>
      </c>
    </row>
    <row r="160" spans="1:11" x14ac:dyDescent="0.3">
      <c r="A160" s="30" t="s">
        <v>31</v>
      </c>
      <c r="B160" s="56" t="s">
        <v>8</v>
      </c>
      <c r="C160" s="59">
        <v>18.452259999999999</v>
      </c>
      <c r="D160" s="34">
        <v>158</v>
      </c>
      <c r="E160" s="48">
        <f t="shared" si="14"/>
        <v>16.358658966921663</v>
      </c>
      <c r="F160" s="60">
        <f t="shared" si="15"/>
        <v>4.3831652857066761</v>
      </c>
      <c r="G160" s="48">
        <f t="shared" si="16"/>
        <v>2.0936010330783361</v>
      </c>
      <c r="H160" s="34">
        <f t="shared" si="17"/>
        <v>-0.85479864843241304</v>
      </c>
      <c r="I160" s="23">
        <f t="shared" si="18"/>
        <v>-1.1886399122193514</v>
      </c>
      <c r="J160" s="60">
        <f t="shared" si="19"/>
        <v>15.170019054702312</v>
      </c>
      <c r="K160" s="55">
        <f t="shared" si="20"/>
        <v>10.773105622988654</v>
      </c>
    </row>
    <row r="161" spans="1:11" x14ac:dyDescent="0.3">
      <c r="A161" s="30" t="s">
        <v>31</v>
      </c>
      <c r="B161" s="56" t="s">
        <v>9</v>
      </c>
      <c r="C161" s="59">
        <v>18.646329999999999</v>
      </c>
      <c r="D161" s="34">
        <v>159</v>
      </c>
      <c r="E161" s="48">
        <f t="shared" si="14"/>
        <v>16.404030762840886</v>
      </c>
      <c r="F161" s="60">
        <f t="shared" si="15"/>
        <v>5.0279058689643392</v>
      </c>
      <c r="G161" s="48">
        <f t="shared" si="16"/>
        <v>2.2422992371591128</v>
      </c>
      <c r="H161" s="34">
        <f t="shared" si="17"/>
        <v>0.20249015466690529</v>
      </c>
      <c r="I161" s="23">
        <f t="shared" si="18"/>
        <v>-0.13135110912003295</v>
      </c>
      <c r="J161" s="60">
        <f t="shared" si="19"/>
        <v>16.272679653720854</v>
      </c>
      <c r="K161" s="55">
        <f t="shared" si="20"/>
        <v>5.6342159663911069</v>
      </c>
    </row>
    <row r="162" spans="1:11" x14ac:dyDescent="0.3">
      <c r="A162" s="30" t="s">
        <v>31</v>
      </c>
      <c r="B162" s="56" t="s">
        <v>10</v>
      </c>
      <c r="C162" s="59">
        <v>19.28163</v>
      </c>
      <c r="D162" s="34">
        <v>160</v>
      </c>
      <c r="E162" s="48">
        <f t="shared" si="14"/>
        <v>16.449242754103217</v>
      </c>
      <c r="F162" s="60">
        <f t="shared" si="15"/>
        <v>8.0224175107187623</v>
      </c>
      <c r="G162" s="48">
        <f t="shared" si="16"/>
        <v>2.8323872458967827</v>
      </c>
      <c r="H162" s="34">
        <f t="shared" si="17"/>
        <v>-0.31666903136834146</v>
      </c>
      <c r="I162" s="23">
        <f t="shared" si="18"/>
        <v>-0.65051029515527969</v>
      </c>
      <c r="J162" s="60">
        <f t="shared" si="19"/>
        <v>15.798732458947937</v>
      </c>
      <c r="K162" s="55">
        <f t="shared" si="20"/>
        <v>12.130575281466507</v>
      </c>
    </row>
    <row r="163" spans="1:11" x14ac:dyDescent="0.3">
      <c r="A163" s="30" t="s">
        <v>31</v>
      </c>
      <c r="B163" s="56" t="s">
        <v>11</v>
      </c>
      <c r="C163" s="59">
        <v>19.80031</v>
      </c>
      <c r="D163" s="34">
        <v>161</v>
      </c>
      <c r="E163" s="48">
        <f t="shared" si="14"/>
        <v>16.49429649709306</v>
      </c>
      <c r="F163" s="60">
        <f t="shared" si="15"/>
        <v>10.929725281403011</v>
      </c>
      <c r="G163" s="48">
        <f t="shared" si="16"/>
        <v>3.3060135029069393</v>
      </c>
      <c r="H163" s="34">
        <f t="shared" si="17"/>
        <v>0.44644291342183046</v>
      </c>
      <c r="I163" s="23">
        <f t="shared" si="18"/>
        <v>0.11260164963489222</v>
      </c>
      <c r="J163" s="60">
        <f t="shared" si="19"/>
        <v>16.606898146727954</v>
      </c>
      <c r="K163" s="55">
        <f t="shared" si="20"/>
        <v>10.197879264618404</v>
      </c>
    </row>
    <row r="164" spans="1:11" x14ac:dyDescent="0.3">
      <c r="A164" s="30" t="s">
        <v>31</v>
      </c>
      <c r="B164" s="56" t="s">
        <v>12</v>
      </c>
      <c r="C164" s="59">
        <v>17.367830000000001</v>
      </c>
      <c r="D164" s="34">
        <v>162</v>
      </c>
      <c r="E164" s="48">
        <f t="shared" si="14"/>
        <v>16.539193523480279</v>
      </c>
      <c r="F164" s="60">
        <f t="shared" si="15"/>
        <v>0.68663841021902094</v>
      </c>
      <c r="G164" s="48">
        <f t="shared" si="16"/>
        <v>0.82863647651972272</v>
      </c>
      <c r="H164" s="34">
        <f t="shared" si="17"/>
        <v>0.19147323320839546</v>
      </c>
      <c r="I164" s="23">
        <f t="shared" si="18"/>
        <v>-0.14236803057854278</v>
      </c>
      <c r="J164" s="60">
        <f t="shared" si="19"/>
        <v>16.396825492901737</v>
      </c>
      <c r="K164" s="55">
        <f t="shared" si="20"/>
        <v>0.94284975280514349</v>
      </c>
    </row>
    <row r="165" spans="1:11" x14ac:dyDescent="0.3">
      <c r="A165" s="30" t="s">
        <v>31</v>
      </c>
      <c r="B165" s="56" t="s">
        <v>13</v>
      </c>
      <c r="C165" s="59">
        <v>20.09507</v>
      </c>
      <c r="D165" s="34">
        <v>163</v>
      </c>
      <c r="E165" s="48">
        <f t="shared" si="14"/>
        <v>16.583935340762594</v>
      </c>
      <c r="F165" s="60">
        <f t="shared" si="15"/>
        <v>12.328066595298177</v>
      </c>
      <c r="G165" s="48">
        <f t="shared" si="16"/>
        <v>3.5111346592374062</v>
      </c>
      <c r="H165" s="34">
        <f t="shared" si="17"/>
        <v>0.93628608562864402</v>
      </c>
      <c r="I165" s="23">
        <f t="shared" si="18"/>
        <v>0.60244482184170578</v>
      </c>
      <c r="J165" s="60">
        <f t="shared" si="19"/>
        <v>17.186380162604298</v>
      </c>
      <c r="K165" s="55">
        <f t="shared" si="20"/>
        <v>8.4604765701690354</v>
      </c>
    </row>
    <row r="166" spans="1:11" x14ac:dyDescent="0.3">
      <c r="A166" s="30" t="s">
        <v>31</v>
      </c>
      <c r="B166" s="56" t="s">
        <v>14</v>
      </c>
      <c r="C166" s="59">
        <v>19.591349999999998</v>
      </c>
      <c r="D166" s="34">
        <v>164</v>
      </c>
      <c r="E166" s="48">
        <f t="shared" si="14"/>
        <v>16.628523432792754</v>
      </c>
      <c r="F166" s="60">
        <f t="shared" si="15"/>
        <v>8.7783412673490648</v>
      </c>
      <c r="G166" s="48">
        <f t="shared" si="16"/>
        <v>2.9628265672072445</v>
      </c>
      <c r="H166" s="34">
        <f t="shared" si="17"/>
        <v>0.76600255139372952</v>
      </c>
      <c r="I166" s="23">
        <f t="shared" si="18"/>
        <v>0.43216128760679129</v>
      </c>
      <c r="J166" s="60">
        <f t="shared" si="19"/>
        <v>17.060684720399546</v>
      </c>
      <c r="K166" s="55">
        <f t="shared" si="20"/>
        <v>6.4042667573752343</v>
      </c>
    </row>
    <row r="167" spans="1:11" x14ac:dyDescent="0.3">
      <c r="A167" s="30" t="s">
        <v>31</v>
      </c>
      <c r="B167" s="56" t="s">
        <v>15</v>
      </c>
      <c r="C167" s="59">
        <v>19.716719999999999</v>
      </c>
      <c r="D167" s="34">
        <v>165</v>
      </c>
      <c r="E167" s="48">
        <f t="shared" si="14"/>
        <v>16.672959260291044</v>
      </c>
      <c r="F167" s="60">
        <f t="shared" si="15"/>
        <v>9.2644794405936004</v>
      </c>
      <c r="G167" s="48">
        <f t="shared" si="16"/>
        <v>3.0437607397089543</v>
      </c>
      <c r="H167" s="34">
        <f t="shared" si="17"/>
        <v>0.66621796972520142</v>
      </c>
      <c r="I167" s="23">
        <f t="shared" si="18"/>
        <v>0.33237670593826318</v>
      </c>
      <c r="J167" s="60">
        <f t="shared" si="19"/>
        <v>17.005335966229307</v>
      </c>
      <c r="K167" s="55">
        <f t="shared" si="20"/>
        <v>7.3516033785866277</v>
      </c>
    </row>
    <row r="168" spans="1:11" x14ac:dyDescent="0.3">
      <c r="A168" s="30" t="s">
        <v>31</v>
      </c>
      <c r="B168" s="56" t="s">
        <v>16</v>
      </c>
      <c r="C168" s="59">
        <v>21.020900000000001</v>
      </c>
      <c r="D168" s="34">
        <v>166</v>
      </c>
      <c r="E168" s="48">
        <f t="shared" si="14"/>
        <v>16.717244261343769</v>
      </c>
      <c r="F168" s="60">
        <f t="shared" si="15"/>
        <v>18.521452716868719</v>
      </c>
      <c r="G168" s="48">
        <f t="shared" si="16"/>
        <v>4.3036557386562322</v>
      </c>
      <c r="H168" s="34">
        <f t="shared" si="17"/>
        <v>1.0459910918337083</v>
      </c>
      <c r="I168" s="23">
        <f t="shared" si="18"/>
        <v>0.71214982804677007</v>
      </c>
      <c r="J168" s="60">
        <f t="shared" si="19"/>
        <v>17.429394089390538</v>
      </c>
      <c r="K168" s="55">
        <f t="shared" si="20"/>
        <v>12.898914705942708</v>
      </c>
    </row>
    <row r="169" spans="1:11" x14ac:dyDescent="0.3">
      <c r="A169" s="30" t="s">
        <v>31</v>
      </c>
      <c r="B169" s="56" t="s">
        <v>17</v>
      </c>
      <c r="C169" s="59">
        <v>20.310230000000001</v>
      </c>
      <c r="D169" s="34">
        <v>167</v>
      </c>
      <c r="E169" s="48">
        <f t="shared" si="14"/>
        <v>16.761379851887884</v>
      </c>
      <c r="F169" s="60">
        <f t="shared" si="15"/>
        <v>12.594337373755389</v>
      </c>
      <c r="G169" s="48">
        <f t="shared" si="16"/>
        <v>3.5488501481121162</v>
      </c>
      <c r="H169" s="34">
        <f t="shared" si="17"/>
        <v>1.126397053114687</v>
      </c>
      <c r="I169" s="23">
        <f t="shared" si="18"/>
        <v>0.79255578932774873</v>
      </c>
      <c r="J169" s="60">
        <f t="shared" si="19"/>
        <v>17.553935641215634</v>
      </c>
      <c r="K169" s="55">
        <f t="shared" si="20"/>
        <v>7.5971585922665206</v>
      </c>
    </row>
    <row r="170" spans="1:11" x14ac:dyDescent="0.3">
      <c r="A170" s="30" t="s">
        <v>31</v>
      </c>
      <c r="B170" s="56" t="s">
        <v>18</v>
      </c>
      <c r="C170" s="59">
        <v>18.36749</v>
      </c>
      <c r="D170" s="34">
        <v>168</v>
      </c>
      <c r="E170" s="48">
        <f t="shared" si="14"/>
        <v>16.805367426182592</v>
      </c>
      <c r="F170" s="60">
        <f t="shared" si="15"/>
        <v>2.4402269356299242</v>
      </c>
      <c r="G170" s="48">
        <f t="shared" si="16"/>
        <v>1.5621225738174083</v>
      </c>
      <c r="H170" s="34">
        <f t="shared" si="17"/>
        <v>-1.4471123332363112E-2</v>
      </c>
      <c r="I170" s="23">
        <f t="shared" si="18"/>
        <v>-0.34831238711930135</v>
      </c>
      <c r="J170" s="60">
        <f t="shared" si="19"/>
        <v>16.457055039063292</v>
      </c>
      <c r="K170" s="55">
        <f t="shared" si="20"/>
        <v>3.6497617399692426</v>
      </c>
    </row>
    <row r="171" spans="1:11" x14ac:dyDescent="0.3">
      <c r="A171" s="30" t="s">
        <v>32</v>
      </c>
      <c r="B171" s="56" t="s">
        <v>6</v>
      </c>
      <c r="C171" s="59">
        <v>19.271059999999999</v>
      </c>
      <c r="D171" s="34">
        <v>169</v>
      </c>
      <c r="E171" s="48">
        <f t="shared" si="14"/>
        <v>16.849208357268061</v>
      </c>
      <c r="F171" s="60">
        <f t="shared" si="15"/>
        <v>5.8653653794033831</v>
      </c>
      <c r="G171" s="48">
        <f t="shared" si="16"/>
        <v>2.4218516427319372</v>
      </c>
      <c r="H171" s="34">
        <f t="shared" si="17"/>
        <v>-0.18926708441673348</v>
      </c>
      <c r="I171" s="23">
        <f t="shared" si="18"/>
        <v>-0.52310834820367169</v>
      </c>
      <c r="J171" s="60">
        <f t="shared" si="19"/>
        <v>16.32610000906439</v>
      </c>
      <c r="K171" s="55">
        <f t="shared" si="20"/>
        <v>8.6727893482114577</v>
      </c>
    </row>
    <row r="172" spans="1:11" x14ac:dyDescent="0.3">
      <c r="A172" s="30" t="s">
        <v>32</v>
      </c>
      <c r="B172" s="56" t="s">
        <v>8</v>
      </c>
      <c r="C172" s="59">
        <v>18.066500000000001</v>
      </c>
      <c r="D172" s="34">
        <v>170</v>
      </c>
      <c r="E172" s="48">
        <f t="shared" si="14"/>
        <v>16.892903997411747</v>
      </c>
      <c r="F172" s="60">
        <f t="shared" si="15"/>
        <v>1.3773275772911311</v>
      </c>
      <c r="G172" s="48">
        <f t="shared" si="16"/>
        <v>1.1735960025882548</v>
      </c>
      <c r="H172" s="34">
        <f t="shared" si="17"/>
        <v>-0.85479864843241304</v>
      </c>
      <c r="I172" s="23">
        <f t="shared" si="18"/>
        <v>-1.1886399122193514</v>
      </c>
      <c r="J172" s="60">
        <f t="shared" si="19"/>
        <v>15.704264085192396</v>
      </c>
      <c r="K172" s="55">
        <f t="shared" si="20"/>
        <v>5.5801585172069261</v>
      </c>
    </row>
    <row r="173" spans="1:11" x14ac:dyDescent="0.3">
      <c r="A173" s="30" t="s">
        <v>32</v>
      </c>
      <c r="B173" s="56" t="s">
        <v>9</v>
      </c>
      <c r="C173" s="59">
        <v>17.844470000000001</v>
      </c>
      <c r="D173" s="34">
        <v>171</v>
      </c>
      <c r="E173" s="48">
        <f t="shared" si="14"/>
        <v>16.936455678542881</v>
      </c>
      <c r="F173" s="60">
        <f t="shared" si="15"/>
        <v>0.82449000797123428</v>
      </c>
      <c r="G173" s="48">
        <f t="shared" si="16"/>
        <v>0.90801432145712013</v>
      </c>
      <c r="H173" s="34">
        <f t="shared" si="17"/>
        <v>0.20249015466690529</v>
      </c>
      <c r="I173" s="23">
        <f t="shared" si="18"/>
        <v>-0.13135110912003295</v>
      </c>
      <c r="J173" s="60">
        <f t="shared" si="19"/>
        <v>16.805104569422848</v>
      </c>
      <c r="K173" s="55">
        <f t="shared" si="20"/>
        <v>1.0802804982788301</v>
      </c>
    </row>
    <row r="174" spans="1:11" x14ac:dyDescent="0.3">
      <c r="A174" s="30" t="s">
        <v>32</v>
      </c>
      <c r="B174" s="56" t="s">
        <v>10</v>
      </c>
      <c r="C174" s="59">
        <v>18.83653</v>
      </c>
      <c r="D174" s="34">
        <v>172</v>
      </c>
      <c r="E174" s="48">
        <f t="shared" si="14"/>
        <v>16.979864712675255</v>
      </c>
      <c r="F174" s="60">
        <f t="shared" si="15"/>
        <v>3.4472059891566773</v>
      </c>
      <c r="G174" s="48">
        <f t="shared" si="16"/>
        <v>1.8566652873247449</v>
      </c>
      <c r="H174" s="34">
        <f t="shared" si="17"/>
        <v>-0.31666903136834146</v>
      </c>
      <c r="I174" s="23">
        <f t="shared" si="18"/>
        <v>-0.65051029515527969</v>
      </c>
      <c r="J174" s="60">
        <f t="shared" si="19"/>
        <v>16.329354417519976</v>
      </c>
      <c r="K174" s="55">
        <f t="shared" si="20"/>
        <v>6.2859294013840454</v>
      </c>
    </row>
    <row r="175" spans="1:11" x14ac:dyDescent="0.3">
      <c r="A175" s="30" t="s">
        <v>32</v>
      </c>
      <c r="B175" s="56" t="s">
        <v>11</v>
      </c>
      <c r="C175" s="59">
        <v>19.60924</v>
      </c>
      <c r="D175" s="34">
        <v>173</v>
      </c>
      <c r="E175" s="48">
        <f t="shared" si="14"/>
        <v>17.023132392318963</v>
      </c>
      <c r="F175" s="60">
        <f t="shared" si="15"/>
        <v>6.6879525585057324</v>
      </c>
      <c r="G175" s="48">
        <f t="shared" si="16"/>
        <v>2.5861076076810363</v>
      </c>
      <c r="H175" s="34">
        <f t="shared" si="17"/>
        <v>0.44644291342183046</v>
      </c>
      <c r="I175" s="23">
        <f t="shared" si="18"/>
        <v>0.11260164963489222</v>
      </c>
      <c r="J175" s="60">
        <f t="shared" si="19"/>
        <v>17.135734041953857</v>
      </c>
      <c r="K175" s="55">
        <f t="shared" si="20"/>
        <v>6.1182317244897684</v>
      </c>
    </row>
    <row r="176" spans="1:11" x14ac:dyDescent="0.3">
      <c r="A176" s="30" t="s">
        <v>32</v>
      </c>
      <c r="B176" s="56" t="s">
        <v>12</v>
      </c>
      <c r="C176" s="59">
        <v>19.02272</v>
      </c>
      <c r="D176" s="34">
        <v>174</v>
      </c>
      <c r="E176" s="48">
        <f t="shared" si="14"/>
        <v>17.066259990881107</v>
      </c>
      <c r="F176" s="60">
        <f t="shared" si="15"/>
        <v>3.8277357672814958</v>
      </c>
      <c r="G176" s="48">
        <f t="shared" si="16"/>
        <v>1.9564600091188922</v>
      </c>
      <c r="H176" s="34">
        <f t="shared" si="17"/>
        <v>0.19147323320839546</v>
      </c>
      <c r="I176" s="23">
        <f t="shared" si="18"/>
        <v>-0.14236803057854278</v>
      </c>
      <c r="J176" s="60">
        <f t="shared" si="19"/>
        <v>16.923891960302566</v>
      </c>
      <c r="K176" s="55">
        <f t="shared" si="20"/>
        <v>4.405079140220173</v>
      </c>
    </row>
    <row r="177" spans="1:11" x14ac:dyDescent="0.3">
      <c r="A177" s="30" t="s">
        <v>32</v>
      </c>
      <c r="B177" s="56" t="s">
        <v>13</v>
      </c>
      <c r="C177" s="59">
        <v>20.504370000000002</v>
      </c>
      <c r="D177" s="34">
        <v>175</v>
      </c>
      <c r="E177" s="48">
        <f t="shared" si="14"/>
        <v>17.109248763056225</v>
      </c>
      <c r="F177" s="60">
        <f t="shared" si="15"/>
        <v>11.526848213546637</v>
      </c>
      <c r="G177" s="48">
        <f t="shared" si="16"/>
        <v>3.3951212369437762</v>
      </c>
      <c r="H177" s="34">
        <f t="shared" si="17"/>
        <v>0.93628608562864402</v>
      </c>
      <c r="I177" s="23">
        <f t="shared" si="18"/>
        <v>0.60244482184170578</v>
      </c>
      <c r="J177" s="60">
        <f t="shared" si="19"/>
        <v>17.71169358489793</v>
      </c>
      <c r="K177" s="55">
        <f t="shared" si="20"/>
        <v>7.7990415594673603</v>
      </c>
    </row>
    <row r="178" spans="1:11" x14ac:dyDescent="0.3">
      <c r="A178" s="30" t="s">
        <v>32</v>
      </c>
      <c r="B178" s="56" t="s">
        <v>14</v>
      </c>
      <c r="C178" s="59">
        <v>18.780619999999999</v>
      </c>
      <c r="D178" s="34">
        <v>176</v>
      </c>
      <c r="E178" s="48">
        <f t="shared" si="14"/>
        <v>17.152099945206402</v>
      </c>
      <c r="F178" s="60">
        <f t="shared" si="15"/>
        <v>2.6520775688649407</v>
      </c>
      <c r="G178" s="48">
        <f t="shared" si="16"/>
        <v>1.6285200547935972</v>
      </c>
      <c r="H178" s="34">
        <f t="shared" si="17"/>
        <v>0.76600255139372952</v>
      </c>
      <c r="I178" s="23">
        <f t="shared" si="18"/>
        <v>0.43216128760679129</v>
      </c>
      <c r="J178" s="60">
        <f t="shared" si="19"/>
        <v>17.584261232813194</v>
      </c>
      <c r="K178" s="55">
        <f t="shared" si="20"/>
        <v>1.4312742998247314</v>
      </c>
    </row>
    <row r="179" spans="1:11" x14ac:dyDescent="0.3">
      <c r="A179" s="30" t="s">
        <v>32</v>
      </c>
      <c r="B179" s="56" t="s">
        <v>15</v>
      </c>
      <c r="C179" s="59">
        <v>20.513739999999999</v>
      </c>
      <c r="D179" s="34">
        <v>177</v>
      </c>
      <c r="E179" s="48">
        <f t="shared" si="14"/>
        <v>17.194814755731649</v>
      </c>
      <c r="F179" s="60">
        <f t="shared" si="15"/>
        <v>11.015264777041725</v>
      </c>
      <c r="G179" s="48">
        <f t="shared" si="16"/>
        <v>3.3189252442683497</v>
      </c>
      <c r="H179" s="34">
        <f t="shared" si="17"/>
        <v>0.66621796972520142</v>
      </c>
      <c r="I179" s="23">
        <f t="shared" si="18"/>
        <v>0.33237670593826318</v>
      </c>
      <c r="J179" s="60">
        <f t="shared" si="19"/>
        <v>17.527191461669911</v>
      </c>
      <c r="K179" s="55">
        <f t="shared" si="20"/>
        <v>8.9194721718015799</v>
      </c>
    </row>
    <row r="180" spans="1:11" x14ac:dyDescent="0.3">
      <c r="A180" s="30" t="s">
        <v>32</v>
      </c>
      <c r="B180" s="56" t="s">
        <v>16</v>
      </c>
      <c r="C180" s="59">
        <v>19.634429999999998</v>
      </c>
      <c r="D180" s="34">
        <v>178</v>
      </c>
      <c r="E180" s="48">
        <f t="shared" si="14"/>
        <v>17.237394395430666</v>
      </c>
      <c r="F180" s="60">
        <f t="shared" si="15"/>
        <v>5.7457796895730642</v>
      </c>
      <c r="G180" s="48">
        <f t="shared" si="16"/>
        <v>2.3970356045693322</v>
      </c>
      <c r="H180" s="34">
        <f t="shared" si="17"/>
        <v>1.0459910918337083</v>
      </c>
      <c r="I180" s="23">
        <f t="shared" si="18"/>
        <v>0.71214982804677007</v>
      </c>
      <c r="J180" s="60">
        <f t="shared" si="19"/>
        <v>17.949544223477435</v>
      </c>
      <c r="K180" s="55">
        <f t="shared" si="20"/>
        <v>2.8388400799280404</v>
      </c>
    </row>
    <row r="181" spans="1:11" x14ac:dyDescent="0.3">
      <c r="A181" s="30" t="s">
        <v>32</v>
      </c>
      <c r="B181" s="56" t="s">
        <v>17</v>
      </c>
      <c r="C181" s="59">
        <v>18.579560000000001</v>
      </c>
      <c r="D181" s="34">
        <v>179</v>
      </c>
      <c r="E181" s="48">
        <f t="shared" si="14"/>
        <v>17.279840047852463</v>
      </c>
      <c r="F181" s="60">
        <f t="shared" si="15"/>
        <v>1.6892719540103966</v>
      </c>
      <c r="G181" s="48">
        <f t="shared" si="16"/>
        <v>1.2997199521475373</v>
      </c>
      <c r="H181" s="34">
        <f t="shared" si="17"/>
        <v>1.126397053114687</v>
      </c>
      <c r="I181" s="23">
        <f t="shared" si="18"/>
        <v>0.79255578932774873</v>
      </c>
      <c r="J181" s="60">
        <f t="shared" si="19"/>
        <v>18.072395837180213</v>
      </c>
      <c r="K181" s="55">
        <f t="shared" si="20"/>
        <v>0.25721548804869582</v>
      </c>
    </row>
    <row r="182" spans="1:11" x14ac:dyDescent="0.3">
      <c r="A182" s="30" t="s">
        <v>32</v>
      </c>
      <c r="B182" s="56" t="s">
        <v>18</v>
      </c>
      <c r="C182" s="59">
        <v>17.398869999999999</v>
      </c>
      <c r="D182" s="34">
        <v>180</v>
      </c>
      <c r="E182" s="48">
        <f t="shared" si="14"/>
        <v>17.322152879638949</v>
      </c>
      <c r="F182" s="60">
        <f t="shared" si="15"/>
        <v>5.8855165564917549E-3</v>
      </c>
      <c r="G182" s="48">
        <f t="shared" si="16"/>
        <v>7.6717120361049496E-2</v>
      </c>
      <c r="H182" s="34">
        <f t="shared" si="17"/>
        <v>-1.4471123332363112E-2</v>
      </c>
      <c r="I182" s="23">
        <f t="shared" si="18"/>
        <v>-0.34831238711930135</v>
      </c>
      <c r="J182" s="60">
        <f t="shared" si="19"/>
        <v>16.973840492519649</v>
      </c>
      <c r="K182" s="55">
        <f t="shared" si="20"/>
        <v>0.18065008222898857</v>
      </c>
    </row>
    <row r="183" spans="1:11" x14ac:dyDescent="0.3">
      <c r="A183" s="30" t="s">
        <v>33</v>
      </c>
      <c r="B183" s="56" t="s">
        <v>6</v>
      </c>
      <c r="C183" s="59">
        <v>16.711970000000001</v>
      </c>
      <c r="D183" s="34">
        <v>181</v>
      </c>
      <c r="E183" s="48">
        <f t="shared" si="14"/>
        <v>17.364334040858949</v>
      </c>
      <c r="F183" s="60">
        <f t="shared" si="15"/>
        <v>0.42557884180581596</v>
      </c>
      <c r="G183" s="48">
        <f t="shared" si="16"/>
        <v>-0.65236404085894861</v>
      </c>
      <c r="H183" s="34">
        <f t="shared" si="17"/>
        <v>-0.18926708441673348</v>
      </c>
      <c r="I183" s="23">
        <f t="shared" si="18"/>
        <v>-0.52310834820367169</v>
      </c>
      <c r="J183" s="60">
        <f t="shared" si="19"/>
        <v>16.841225692655279</v>
      </c>
      <c r="K183" s="55">
        <f t="shared" si="20"/>
        <v>1.6707034083795608E-2</v>
      </c>
    </row>
    <row r="184" spans="1:11" x14ac:dyDescent="0.3">
      <c r="A184" s="30" t="s">
        <v>33</v>
      </c>
      <c r="B184" s="56" t="s">
        <v>8</v>
      </c>
      <c r="C184" s="59">
        <v>15.538399999999999</v>
      </c>
      <c r="D184" s="34">
        <v>182</v>
      </c>
      <c r="E184" s="48">
        <f t="shared" si="14"/>
        <v>17.406384665333697</v>
      </c>
      <c r="F184" s="60">
        <f t="shared" si="15"/>
        <v>3.4893667099218453</v>
      </c>
      <c r="G184" s="48">
        <f t="shared" si="16"/>
        <v>-1.8679846653336973</v>
      </c>
      <c r="H184" s="34">
        <f t="shared" si="17"/>
        <v>-0.85479864843241304</v>
      </c>
      <c r="I184" s="23">
        <f t="shared" si="18"/>
        <v>-1.1886399122193514</v>
      </c>
      <c r="J184" s="60">
        <f t="shared" si="19"/>
        <v>16.217744753114346</v>
      </c>
      <c r="K184" s="55">
        <f t="shared" si="20"/>
        <v>0.46150929358399223</v>
      </c>
    </row>
    <row r="185" spans="1:11" x14ac:dyDescent="0.3">
      <c r="A185" s="30" t="s">
        <v>33</v>
      </c>
      <c r="B185" s="56" t="s">
        <v>9</v>
      </c>
      <c r="C185" s="59">
        <v>16.353819999999999</v>
      </c>
      <c r="D185" s="34">
        <v>183</v>
      </c>
      <c r="E185" s="48">
        <f t="shared" si="14"/>
        <v>17.448305870954314</v>
      </c>
      <c r="F185" s="60">
        <f t="shared" si="15"/>
        <v>1.1978993217186265</v>
      </c>
      <c r="G185" s="48">
        <f t="shared" si="16"/>
        <v>-1.0944858709543155</v>
      </c>
      <c r="H185" s="34">
        <f t="shared" si="17"/>
        <v>0.20249015466690529</v>
      </c>
      <c r="I185" s="23">
        <f t="shared" si="18"/>
        <v>-0.13135110912003295</v>
      </c>
      <c r="J185" s="60">
        <f t="shared" si="19"/>
        <v>17.316954761834282</v>
      </c>
      <c r="K185" s="55">
        <f t="shared" si="20"/>
        <v>0.92762856945358085</v>
      </c>
    </row>
    <row r="186" spans="1:11" x14ac:dyDescent="0.3">
      <c r="A186" s="30" t="s">
        <v>33</v>
      </c>
      <c r="B186" s="56" t="s">
        <v>10</v>
      </c>
      <c r="C186" s="59">
        <v>17.067</v>
      </c>
      <c r="D186" s="34">
        <v>184</v>
      </c>
      <c r="E186" s="48">
        <f t="shared" si="14"/>
        <v>17.490098759991284</v>
      </c>
      <c r="F186" s="60">
        <f t="shared" si="15"/>
        <v>0.17901256070616184</v>
      </c>
      <c r="G186" s="48">
        <f t="shared" si="16"/>
        <v>-0.42309875999128366</v>
      </c>
      <c r="H186" s="34">
        <f t="shared" si="17"/>
        <v>-0.31666903136834146</v>
      </c>
      <c r="I186" s="23">
        <f t="shared" si="18"/>
        <v>-0.65051029515527969</v>
      </c>
      <c r="J186" s="60">
        <f t="shared" si="19"/>
        <v>16.839588464836005</v>
      </c>
      <c r="K186" s="55">
        <f t="shared" si="20"/>
        <v>5.1716006325644902E-2</v>
      </c>
    </row>
    <row r="187" spans="1:11" x14ac:dyDescent="0.3">
      <c r="A187" s="30" t="s">
        <v>33</v>
      </c>
      <c r="B187" s="56" t="s">
        <v>11</v>
      </c>
      <c r="C187" s="59">
        <v>16.529990000000002</v>
      </c>
      <c r="D187" s="34">
        <v>185</v>
      </c>
      <c r="E187" s="48">
        <f t="shared" si="14"/>
        <v>17.531764419396328</v>
      </c>
      <c r="F187" s="60">
        <f t="shared" si="15"/>
        <v>1.0035519873568475</v>
      </c>
      <c r="G187" s="48">
        <f t="shared" si="16"/>
        <v>-1.0017744193963267</v>
      </c>
      <c r="H187" s="34">
        <f t="shared" si="17"/>
        <v>0.44644291342183046</v>
      </c>
      <c r="I187" s="23">
        <f t="shared" si="18"/>
        <v>0.11260164963489222</v>
      </c>
      <c r="J187" s="60">
        <f t="shared" si="19"/>
        <v>17.644366069031221</v>
      </c>
      <c r="K187" s="55">
        <f t="shared" si="20"/>
        <v>1.2418340232294742</v>
      </c>
    </row>
    <row r="188" spans="1:11" x14ac:dyDescent="0.3">
      <c r="A188" s="30" t="s">
        <v>33</v>
      </c>
      <c r="B188" s="56" t="s">
        <v>12</v>
      </c>
      <c r="C188" s="59">
        <v>17.444849999999999</v>
      </c>
      <c r="D188" s="34">
        <v>186</v>
      </c>
      <c r="E188" s="48">
        <f t="shared" si="14"/>
        <v>17.573303921096826</v>
      </c>
      <c r="F188" s="60">
        <f t="shared" si="15"/>
        <v>1.6500409845150017E-2</v>
      </c>
      <c r="G188" s="48">
        <f t="shared" si="16"/>
        <v>-0.12845392109682763</v>
      </c>
      <c r="H188" s="34">
        <f t="shared" si="17"/>
        <v>0.19147323320839546</v>
      </c>
      <c r="I188" s="23">
        <f t="shared" si="18"/>
        <v>-0.14236803057854278</v>
      </c>
      <c r="J188" s="60">
        <f t="shared" si="19"/>
        <v>17.430935890518285</v>
      </c>
      <c r="K188" s="55">
        <f t="shared" si="20"/>
        <v>1.936024426691268E-4</v>
      </c>
    </row>
    <row r="189" spans="1:11" x14ac:dyDescent="0.3">
      <c r="A189" s="30" t="s">
        <v>33</v>
      </c>
      <c r="B189" s="56" t="s">
        <v>13</v>
      </c>
      <c r="C189" s="59">
        <v>17.819769999999998</v>
      </c>
      <c r="D189" s="34">
        <v>187</v>
      </c>
      <c r="E189" s="48">
        <f t="shared" si="14"/>
        <v>17.614718322283004</v>
      </c>
      <c r="F189" s="60">
        <f t="shared" si="15"/>
        <v>4.2046190534554224E-2</v>
      </c>
      <c r="G189" s="48">
        <f t="shared" si="16"/>
        <v>0.20505167771699462</v>
      </c>
      <c r="H189" s="34">
        <f t="shared" si="17"/>
        <v>0.93628608562864402</v>
      </c>
      <c r="I189" s="23">
        <f t="shared" si="18"/>
        <v>0.60244482184170578</v>
      </c>
      <c r="J189" s="60">
        <f t="shared" si="19"/>
        <v>18.217163144124708</v>
      </c>
      <c r="K189" s="55">
        <f t="shared" si="20"/>
        <v>0.15792131099732223</v>
      </c>
    </row>
    <row r="190" spans="1:11" x14ac:dyDescent="0.3">
      <c r="A190" s="30" t="s">
        <v>33</v>
      </c>
      <c r="B190" s="56" t="s">
        <v>14</v>
      </c>
      <c r="C190" s="59">
        <v>15.89893</v>
      </c>
      <c r="D190" s="34">
        <v>188</v>
      </c>
      <c r="E190" s="48">
        <f t="shared" si="14"/>
        <v>17.656008665688208</v>
      </c>
      <c r="F190" s="60">
        <f t="shared" si="15"/>
        <v>3.0873254374166552</v>
      </c>
      <c r="G190" s="48">
        <f t="shared" si="16"/>
        <v>-1.7570786656882085</v>
      </c>
      <c r="H190" s="34">
        <f t="shared" si="17"/>
        <v>0.76600255139372952</v>
      </c>
      <c r="I190" s="23">
        <f t="shared" si="18"/>
        <v>0.43216128760679129</v>
      </c>
      <c r="J190" s="60">
        <f t="shared" si="19"/>
        <v>18.088169953295001</v>
      </c>
      <c r="K190" s="55">
        <f t="shared" si="20"/>
        <v>4.7927715731030975</v>
      </c>
    </row>
    <row r="191" spans="1:11" x14ac:dyDescent="0.3">
      <c r="A191" s="30" t="s">
        <v>33</v>
      </c>
      <c r="B191" s="56" t="s">
        <v>15</v>
      </c>
      <c r="C191" s="59">
        <v>17.060230000000001</v>
      </c>
      <c r="D191" s="34">
        <v>189</v>
      </c>
      <c r="E191" s="48">
        <f t="shared" si="14"/>
        <v>17.697175979862298</v>
      </c>
      <c r="F191" s="60">
        <f t="shared" si="15"/>
        <v>0.4057001812627416</v>
      </c>
      <c r="G191" s="48">
        <f t="shared" si="16"/>
        <v>-0.63694597986229695</v>
      </c>
      <c r="H191" s="34">
        <f t="shared" si="17"/>
        <v>0.66621796972520142</v>
      </c>
      <c r="I191" s="23">
        <f t="shared" si="18"/>
        <v>0.33237670593826318</v>
      </c>
      <c r="J191" s="60">
        <f t="shared" si="19"/>
        <v>18.02955268580056</v>
      </c>
      <c r="K191" s="55">
        <f t="shared" si="20"/>
        <v>0.93958646920761013</v>
      </c>
    </row>
    <row r="192" spans="1:11" x14ac:dyDescent="0.3">
      <c r="A192" s="30" t="s">
        <v>33</v>
      </c>
      <c r="B192" s="56" t="s">
        <v>16</v>
      </c>
      <c r="C192" s="59">
        <v>17.489999999999998</v>
      </c>
      <c r="D192" s="34">
        <v>190</v>
      </c>
      <c r="E192" s="48">
        <f t="shared" si="14"/>
        <v>17.738221279438473</v>
      </c>
      <c r="F192" s="60">
        <f t="shared" si="15"/>
        <v>6.1613803566073516E-2</v>
      </c>
      <c r="G192" s="48">
        <f t="shared" si="16"/>
        <v>-0.24822127943847505</v>
      </c>
      <c r="H192" s="34">
        <f t="shared" si="17"/>
        <v>1.0459910918337083</v>
      </c>
      <c r="I192" s="23">
        <f t="shared" si="18"/>
        <v>0.71214982804677007</v>
      </c>
      <c r="J192" s="60">
        <f t="shared" si="19"/>
        <v>18.450371107485243</v>
      </c>
      <c r="K192" s="55">
        <f t="shared" si="20"/>
        <v>0.92231266409243429</v>
      </c>
    </row>
    <row r="193" spans="1:11" x14ac:dyDescent="0.3">
      <c r="A193" s="30" t="s">
        <v>33</v>
      </c>
      <c r="B193" s="56" t="s">
        <v>17</v>
      </c>
      <c r="C193" s="59">
        <v>16.90401</v>
      </c>
      <c r="D193" s="34">
        <v>191</v>
      </c>
      <c r="E193" s="48">
        <f t="shared" si="14"/>
        <v>17.77914556539378</v>
      </c>
      <c r="F193" s="60">
        <f t="shared" si="15"/>
        <v>0.76586225781709105</v>
      </c>
      <c r="G193" s="48">
        <f t="shared" si="16"/>
        <v>-0.87513556539378001</v>
      </c>
      <c r="H193" s="34">
        <f t="shared" si="17"/>
        <v>1.126397053114687</v>
      </c>
      <c r="I193" s="23">
        <f t="shared" si="18"/>
        <v>0.79255578932774873</v>
      </c>
      <c r="J193" s="60">
        <f t="shared" si="19"/>
        <v>18.571701354721529</v>
      </c>
      <c r="K193" s="55">
        <f t="shared" si="20"/>
        <v>2.7811944546129319</v>
      </c>
    </row>
    <row r="194" spans="1:11" x14ac:dyDescent="0.3">
      <c r="A194" s="30" t="s">
        <v>33</v>
      </c>
      <c r="B194" s="56" t="s">
        <v>18</v>
      </c>
      <c r="C194" s="59">
        <v>15.802490000000001</v>
      </c>
      <c r="D194" s="34">
        <v>192</v>
      </c>
      <c r="E194" s="48">
        <f t="shared" si="14"/>
        <v>17.819949825303283</v>
      </c>
      <c r="F194" s="60">
        <f t="shared" si="15"/>
        <v>4.0701441467127504</v>
      </c>
      <c r="G194" s="48">
        <f t="shared" si="16"/>
        <v>-2.0174598253032823</v>
      </c>
      <c r="H194" s="34">
        <f t="shared" si="17"/>
        <v>-1.4471123332363112E-2</v>
      </c>
      <c r="I194" s="23">
        <f t="shared" si="18"/>
        <v>-0.34831238711930135</v>
      </c>
      <c r="J194" s="60">
        <f t="shared" si="19"/>
        <v>17.471637438183983</v>
      </c>
      <c r="K194" s="55">
        <f t="shared" si="20"/>
        <v>2.7860531703961504</v>
      </c>
    </row>
    <row r="195" spans="1:11" x14ac:dyDescent="0.3">
      <c r="A195" s="30" t="s">
        <v>34</v>
      </c>
      <c r="B195" s="56" t="s">
        <v>6</v>
      </c>
      <c r="C195" s="59">
        <v>14.10927</v>
      </c>
      <c r="D195" s="34">
        <v>193</v>
      </c>
      <c r="E195" s="48">
        <f t="shared" si="14"/>
        <v>17.860635033588323</v>
      </c>
      <c r="F195" s="60">
        <f t="shared" si="15"/>
        <v>14.07273961522912</v>
      </c>
      <c r="G195" s="48">
        <f t="shared" si="16"/>
        <v>-3.7513650335883231</v>
      </c>
      <c r="H195" s="34">
        <f t="shared" si="17"/>
        <v>-0.18926708441673348</v>
      </c>
      <c r="I195" s="23">
        <f t="shared" si="18"/>
        <v>-0.52310834820367169</v>
      </c>
      <c r="J195" s="60">
        <f t="shared" si="19"/>
        <v>17.337526685384653</v>
      </c>
      <c r="K195" s="55">
        <f t="shared" si="20"/>
        <v>10.421641226730701</v>
      </c>
    </row>
    <row r="196" spans="1:11" x14ac:dyDescent="0.3">
      <c r="A196" s="30" t="s">
        <v>34</v>
      </c>
      <c r="B196" s="56" t="s">
        <v>8</v>
      </c>
      <c r="C196" s="59">
        <v>14.65401</v>
      </c>
      <c r="D196" s="34">
        <v>194</v>
      </c>
      <c r="E196" s="48">
        <f t="shared" ref="E196:E259" si="21">1.7723*D196^0.439</f>
        <v>17.90120215175881</v>
      </c>
      <c r="F196" s="60">
        <f t="shared" ref="F196:F259" si="22">(C196-E196)^2</f>
        <v>10.544256870444011</v>
      </c>
      <c r="G196" s="48">
        <f t="shared" ref="G196:G259" si="23">C196-E196</f>
        <v>-3.24719215175881</v>
      </c>
      <c r="H196" s="34">
        <f t="shared" ref="H196:H259" si="24">AVERAGEIF($B$3:$B$299,"="&amp;_xlfn.VALUETOTEXT(B196),$G$3:$G$299)</f>
        <v>-0.85479864843241304</v>
      </c>
      <c r="I196" s="23">
        <f t="shared" ref="I196:I259" si="25">H196-$O$22</f>
        <v>-1.1886399122193514</v>
      </c>
      <c r="J196" s="60">
        <f t="shared" ref="J196:J259" si="26">E196+I196</f>
        <v>16.712562239539459</v>
      </c>
      <c r="K196" s="55">
        <f t="shared" ref="K196:K259" si="27">(C196-J196)^2</f>
        <v>4.2376373229129225</v>
      </c>
    </row>
    <row r="197" spans="1:11" x14ac:dyDescent="0.3">
      <c r="A197" s="30" t="s">
        <v>34</v>
      </c>
      <c r="B197" s="56" t="s">
        <v>9</v>
      </c>
      <c r="C197" s="59">
        <v>15.31202</v>
      </c>
      <c r="D197" s="34">
        <v>195</v>
      </c>
      <c r="E197" s="48">
        <f t="shared" si="21"/>
        <v>17.941652128649942</v>
      </c>
      <c r="F197" s="60">
        <f t="shared" si="22"/>
        <v>6.9149651320280219</v>
      </c>
      <c r="G197" s="48">
        <f t="shared" si="23"/>
        <v>-2.6296321286499413</v>
      </c>
      <c r="H197" s="34">
        <f t="shared" si="24"/>
        <v>0.20249015466690529</v>
      </c>
      <c r="I197" s="23">
        <f t="shared" si="25"/>
        <v>-0.13135110912003295</v>
      </c>
      <c r="J197" s="60">
        <f t="shared" si="26"/>
        <v>17.810301019529909</v>
      </c>
      <c r="K197" s="55">
        <f t="shared" si="27"/>
        <v>6.2414080525434006</v>
      </c>
    </row>
    <row r="198" spans="1:11" x14ac:dyDescent="0.3">
      <c r="A198" s="30" t="s">
        <v>34</v>
      </c>
      <c r="B198" s="56" t="s">
        <v>10</v>
      </c>
      <c r="C198" s="59">
        <v>15.21078</v>
      </c>
      <c r="D198" s="34">
        <v>196</v>
      </c>
      <c r="E198" s="48">
        <f t="shared" si="21"/>
        <v>17.981985900653299</v>
      </c>
      <c r="F198" s="60">
        <f t="shared" si="22"/>
        <v>7.679582143815666</v>
      </c>
      <c r="G198" s="48">
        <f t="shared" si="23"/>
        <v>-2.7712059006532996</v>
      </c>
      <c r="H198" s="34">
        <f t="shared" si="24"/>
        <v>-0.31666903136834146</v>
      </c>
      <c r="I198" s="23">
        <f t="shared" si="25"/>
        <v>-0.65051029515527969</v>
      </c>
      <c r="J198" s="60">
        <f t="shared" si="26"/>
        <v>17.331475605498021</v>
      </c>
      <c r="K198" s="55">
        <f t="shared" si="27"/>
        <v>4.4973498511786181</v>
      </c>
    </row>
    <row r="199" spans="1:11" x14ac:dyDescent="0.3">
      <c r="A199" s="30" t="s">
        <v>34</v>
      </c>
      <c r="B199" s="56" t="s">
        <v>11</v>
      </c>
      <c r="C199" s="59">
        <v>14.9963</v>
      </c>
      <c r="D199" s="34">
        <v>197</v>
      </c>
      <c r="E199" s="48">
        <f t="shared" si="21"/>
        <v>18.022204391942616</v>
      </c>
      <c r="F199" s="60">
        <f t="shared" si="22"/>
        <v>9.1560973891776118</v>
      </c>
      <c r="G199" s="48">
        <f t="shared" si="23"/>
        <v>-3.0259043919426158</v>
      </c>
      <c r="H199" s="34">
        <f t="shared" si="24"/>
        <v>0.44644291342183046</v>
      </c>
      <c r="I199" s="23">
        <f t="shared" si="25"/>
        <v>0.11260164963489222</v>
      </c>
      <c r="J199" s="60">
        <f t="shared" si="26"/>
        <v>18.134806041577509</v>
      </c>
      <c r="K199" s="55">
        <f t="shared" si="27"/>
        <v>9.8502201730185242</v>
      </c>
    </row>
    <row r="200" spans="1:11" x14ac:dyDescent="0.3">
      <c r="A200" s="30" t="s">
        <v>34</v>
      </c>
      <c r="B200" s="56" t="s">
        <v>12</v>
      </c>
      <c r="C200" s="59">
        <v>16.35558</v>
      </c>
      <c r="D200" s="34">
        <v>198</v>
      </c>
      <c r="E200" s="48">
        <f t="shared" si="21"/>
        <v>18.062308514694305</v>
      </c>
      <c r="F200" s="60">
        <f t="shared" si="22"/>
        <v>2.9129222228706282</v>
      </c>
      <c r="G200" s="48">
        <f t="shared" si="23"/>
        <v>-1.706728514694305</v>
      </c>
      <c r="H200" s="34">
        <f t="shared" si="24"/>
        <v>0.19147323320839546</v>
      </c>
      <c r="I200" s="23">
        <f t="shared" si="25"/>
        <v>-0.14236803057854278</v>
      </c>
      <c r="J200" s="60">
        <f t="shared" si="26"/>
        <v>17.919940484115763</v>
      </c>
      <c r="K200" s="55">
        <f t="shared" si="27"/>
        <v>2.4472237242629049</v>
      </c>
    </row>
    <row r="201" spans="1:11" x14ac:dyDescent="0.3">
      <c r="A201" s="30" t="s">
        <v>34</v>
      </c>
      <c r="B201" s="56" t="s">
        <v>13</v>
      </c>
      <c r="C201" s="59">
        <v>15.69378</v>
      </c>
      <c r="D201" s="34">
        <v>199</v>
      </c>
      <c r="E201" s="48">
        <f t="shared" si="21"/>
        <v>18.102299169302938</v>
      </c>
      <c r="F201" s="60">
        <f t="shared" si="22"/>
        <v>5.8009645888997143</v>
      </c>
      <c r="G201" s="48">
        <f t="shared" si="23"/>
        <v>-2.408519169302938</v>
      </c>
      <c r="H201" s="34">
        <f t="shared" si="24"/>
        <v>0.93628608562864402</v>
      </c>
      <c r="I201" s="23">
        <f t="shared" si="25"/>
        <v>0.60244482184170578</v>
      </c>
      <c r="J201" s="60">
        <f t="shared" si="26"/>
        <v>18.704743991144642</v>
      </c>
      <c r="K201" s="55">
        <f t="shared" si="27"/>
        <v>9.0659041559696725</v>
      </c>
    </row>
    <row r="202" spans="1:11" x14ac:dyDescent="0.3">
      <c r="A202" s="30" t="s">
        <v>34</v>
      </c>
      <c r="B202" s="56" t="s">
        <v>14</v>
      </c>
      <c r="C202" s="59">
        <v>16.964490000000001</v>
      </c>
      <c r="D202" s="34">
        <v>200</v>
      </c>
      <c r="E202" s="48">
        <f t="shared" si="21"/>
        <v>18.142177244591799</v>
      </c>
      <c r="F202" s="60">
        <f t="shared" si="22"/>
        <v>1.3869472460742216</v>
      </c>
      <c r="G202" s="48">
        <f t="shared" si="23"/>
        <v>-1.1776872445917981</v>
      </c>
      <c r="H202" s="34">
        <f t="shared" si="24"/>
        <v>0.76600255139372952</v>
      </c>
      <c r="I202" s="23">
        <f t="shared" si="25"/>
        <v>0.43216128760679129</v>
      </c>
      <c r="J202" s="60">
        <f t="shared" si="26"/>
        <v>18.574338532198592</v>
      </c>
      <c r="K202" s="55">
        <f t="shared" si="27"/>
        <v>2.5916122966219564</v>
      </c>
    </row>
    <row r="203" spans="1:11" x14ac:dyDescent="0.3">
      <c r="A203" s="30" t="s">
        <v>34</v>
      </c>
      <c r="B203" s="56" t="s">
        <v>15</v>
      </c>
      <c r="C203" s="59">
        <v>16.741309999999999</v>
      </c>
      <c r="D203" s="34">
        <v>201</v>
      </c>
      <c r="E203" s="48">
        <f t="shared" si="21"/>
        <v>18.1819436180186</v>
      </c>
      <c r="F203" s="60">
        <f t="shared" si="22"/>
        <v>2.0754252213653666</v>
      </c>
      <c r="G203" s="48">
        <f t="shared" si="23"/>
        <v>-1.4406336180186017</v>
      </c>
      <c r="H203" s="34">
        <f t="shared" si="24"/>
        <v>0.66621796972520142</v>
      </c>
      <c r="I203" s="23">
        <f t="shared" si="25"/>
        <v>0.33237670593826318</v>
      </c>
      <c r="J203" s="60">
        <f t="shared" si="26"/>
        <v>18.514320323956863</v>
      </c>
      <c r="K203" s="55">
        <f t="shared" si="27"/>
        <v>3.1435656088576245</v>
      </c>
    </row>
    <row r="204" spans="1:11" x14ac:dyDescent="0.3">
      <c r="A204" s="30" t="s">
        <v>34</v>
      </c>
      <c r="B204" s="56" t="s">
        <v>16</v>
      </c>
      <c r="C204" s="59">
        <v>16.5596</v>
      </c>
      <c r="D204" s="34">
        <v>202</v>
      </c>
      <c r="E204" s="48">
        <f t="shared" si="21"/>
        <v>18.221599155876561</v>
      </c>
      <c r="F204" s="60">
        <f t="shared" si="22"/>
        <v>2.7622411941344018</v>
      </c>
      <c r="G204" s="48">
        <f t="shared" si="23"/>
        <v>-1.6619991558765612</v>
      </c>
      <c r="H204" s="34">
        <f t="shared" si="24"/>
        <v>1.0459910918337083</v>
      </c>
      <c r="I204" s="23">
        <f t="shared" si="25"/>
        <v>0.71214982804677007</v>
      </c>
      <c r="J204" s="60">
        <f t="shared" si="26"/>
        <v>18.93374898392333</v>
      </c>
      <c r="K204" s="55">
        <f t="shared" si="27"/>
        <v>5.6365833978641815</v>
      </c>
    </row>
    <row r="205" spans="1:11" x14ac:dyDescent="0.3">
      <c r="A205" s="30" t="s">
        <v>34</v>
      </c>
      <c r="B205" s="56" t="s">
        <v>17</v>
      </c>
      <c r="C205" s="59">
        <v>16.942440000000001</v>
      </c>
      <c r="D205" s="34">
        <v>203</v>
      </c>
      <c r="E205" s="48">
        <f t="shared" si="21"/>
        <v>18.261144713490967</v>
      </c>
      <c r="F205" s="60">
        <f t="shared" si="22"/>
        <v>1.7389821213832912</v>
      </c>
      <c r="G205" s="48">
        <f t="shared" si="23"/>
        <v>-1.3187047134909662</v>
      </c>
      <c r="H205" s="34">
        <f t="shared" si="24"/>
        <v>1.126397053114687</v>
      </c>
      <c r="I205" s="23">
        <f t="shared" si="25"/>
        <v>0.79255578932774873</v>
      </c>
      <c r="J205" s="60">
        <f t="shared" si="26"/>
        <v>19.053700502818717</v>
      </c>
      <c r="K205" s="55">
        <f t="shared" si="27"/>
        <v>4.4574209107623384</v>
      </c>
    </row>
    <row r="206" spans="1:11" x14ac:dyDescent="0.3">
      <c r="A206" s="30" t="s">
        <v>34</v>
      </c>
      <c r="B206" s="56" t="s">
        <v>18</v>
      </c>
      <c r="C206" s="59">
        <v>15.7347</v>
      </c>
      <c r="D206" s="34">
        <v>204</v>
      </c>
      <c r="E206" s="48">
        <f t="shared" si="21"/>
        <v>18.300581135411306</v>
      </c>
      <c r="F206" s="60">
        <f t="shared" si="22"/>
        <v>6.5837460010596143</v>
      </c>
      <c r="G206" s="48">
        <f t="shared" si="23"/>
        <v>-2.5658811354113062</v>
      </c>
      <c r="H206" s="34">
        <f t="shared" si="24"/>
        <v>-1.4471123332363112E-2</v>
      </c>
      <c r="I206" s="23">
        <f t="shared" si="25"/>
        <v>-0.34831238711930135</v>
      </c>
      <c r="J206" s="60">
        <f t="shared" si="26"/>
        <v>17.952268748292006</v>
      </c>
      <c r="K206" s="55">
        <f t="shared" si="27"/>
        <v>4.9176111534013751</v>
      </c>
    </row>
    <row r="207" spans="1:11" x14ac:dyDescent="0.3">
      <c r="A207" s="30" t="s">
        <v>35</v>
      </c>
      <c r="B207" s="56" t="s">
        <v>6</v>
      </c>
      <c r="C207" s="59">
        <v>15.993830000000001</v>
      </c>
      <c r="D207" s="34">
        <v>205</v>
      </c>
      <c r="E207" s="48">
        <f t="shared" si="21"/>
        <v>18.3399092555991</v>
      </c>
      <c r="F207" s="60">
        <f t="shared" si="22"/>
        <v>5.5040878735524217</v>
      </c>
      <c r="G207" s="48">
        <f t="shared" si="23"/>
        <v>-2.3460792555990988</v>
      </c>
      <c r="H207" s="34">
        <f t="shared" si="24"/>
        <v>-0.18926708441673348</v>
      </c>
      <c r="I207" s="23">
        <f t="shared" si="25"/>
        <v>-0.52310834820367169</v>
      </c>
      <c r="J207" s="60">
        <f t="shared" si="26"/>
        <v>17.816800907395429</v>
      </c>
      <c r="K207" s="55">
        <f t="shared" si="27"/>
        <v>3.3232229292101096</v>
      </c>
    </row>
    <row r="208" spans="1:11" x14ac:dyDescent="0.3">
      <c r="A208" s="30" t="s">
        <v>35</v>
      </c>
      <c r="B208" s="56" t="s">
        <v>8</v>
      </c>
      <c r="C208" s="59">
        <v>14.85041</v>
      </c>
      <c r="D208" s="34">
        <v>206</v>
      </c>
      <c r="E208" s="48">
        <f t="shared" si="21"/>
        <v>18.37912989761158</v>
      </c>
      <c r="F208" s="60">
        <f t="shared" si="22"/>
        <v>12.451864115799882</v>
      </c>
      <c r="G208" s="48">
        <f t="shared" si="23"/>
        <v>-3.5287198976115803</v>
      </c>
      <c r="H208" s="34">
        <f t="shared" si="24"/>
        <v>-0.85479864843241304</v>
      </c>
      <c r="I208" s="23">
        <f t="shared" si="25"/>
        <v>-1.1886399122193514</v>
      </c>
      <c r="J208" s="60">
        <f t="shared" si="26"/>
        <v>17.190489985392229</v>
      </c>
      <c r="K208" s="55">
        <f t="shared" si="27"/>
        <v>5.4759743380332964</v>
      </c>
    </row>
    <row r="209" spans="1:11" x14ac:dyDescent="0.3">
      <c r="A209" s="30" t="s">
        <v>35</v>
      </c>
      <c r="B209" s="56" t="s">
        <v>9</v>
      </c>
      <c r="C209" s="59">
        <v>17.241949999999999</v>
      </c>
      <c r="D209" s="34">
        <v>207</v>
      </c>
      <c r="E209" s="48">
        <f t="shared" si="21"/>
        <v>18.418243874781322</v>
      </c>
      <c r="F209" s="60">
        <f t="shared" si="22"/>
        <v>1.3836672798480572</v>
      </c>
      <c r="G209" s="48">
        <f t="shared" si="23"/>
        <v>-1.1762938747813223</v>
      </c>
      <c r="H209" s="34">
        <f t="shared" si="24"/>
        <v>0.20249015466690529</v>
      </c>
      <c r="I209" s="23">
        <f t="shared" si="25"/>
        <v>-0.13135110912003295</v>
      </c>
      <c r="J209" s="60">
        <f t="shared" si="26"/>
        <v>18.286892765661289</v>
      </c>
      <c r="K209" s="55">
        <f t="shared" si="27"/>
        <v>1.0919053835078651</v>
      </c>
    </row>
    <row r="210" spans="1:11" x14ac:dyDescent="0.3">
      <c r="A210" s="30" t="s">
        <v>35</v>
      </c>
      <c r="B210" s="56" t="s">
        <v>10</v>
      </c>
      <c r="C210" s="59">
        <v>15.26186</v>
      </c>
      <c r="D210" s="34">
        <v>208</v>
      </c>
      <c r="E210" s="48">
        <f t="shared" si="21"/>
        <v>18.457251990391843</v>
      </c>
      <c r="F210" s="60">
        <f t="shared" si="22"/>
        <v>10.210529972260339</v>
      </c>
      <c r="G210" s="48">
        <f t="shared" si="23"/>
        <v>-3.1953919903918422</v>
      </c>
      <c r="H210" s="34">
        <f t="shared" si="24"/>
        <v>-0.31666903136834146</v>
      </c>
      <c r="I210" s="23">
        <f t="shared" si="25"/>
        <v>-0.65051029515527969</v>
      </c>
      <c r="J210" s="60">
        <f t="shared" si="26"/>
        <v>17.806741695236564</v>
      </c>
      <c r="K210" s="55">
        <f t="shared" si="27"/>
        <v>6.476422842750126</v>
      </c>
    </row>
    <row r="211" spans="1:11" x14ac:dyDescent="0.3">
      <c r="A211" s="30" t="s">
        <v>35</v>
      </c>
      <c r="B211" s="56" t="s">
        <v>11</v>
      </c>
      <c r="C211" s="59">
        <v>19.566410000000001</v>
      </c>
      <c r="D211" s="34">
        <v>209</v>
      </c>
      <c r="E211" s="48">
        <f t="shared" si="21"/>
        <v>18.496155037849501</v>
      </c>
      <c r="F211" s="60">
        <f t="shared" si="22"/>
        <v>1.1454456840077683</v>
      </c>
      <c r="G211" s="48">
        <f t="shared" si="23"/>
        <v>1.0702549621505</v>
      </c>
      <c r="H211" s="34">
        <f t="shared" si="24"/>
        <v>0.44644291342183046</v>
      </c>
      <c r="I211" s="23">
        <f t="shared" si="25"/>
        <v>0.11260164963489222</v>
      </c>
      <c r="J211" s="60">
        <f t="shared" si="26"/>
        <v>18.608756687484394</v>
      </c>
      <c r="K211" s="55">
        <f t="shared" si="27"/>
        <v>0.91709986697211454</v>
      </c>
    </row>
    <row r="212" spans="1:11" x14ac:dyDescent="0.3">
      <c r="A212" s="30" t="s">
        <v>35</v>
      </c>
      <c r="B212" s="56" t="s">
        <v>12</v>
      </c>
      <c r="C212" s="59">
        <v>17.512930000000001</v>
      </c>
      <c r="D212" s="34">
        <v>210</v>
      </c>
      <c r="E212" s="48">
        <f t="shared" si="21"/>
        <v>18.534953800851479</v>
      </c>
      <c r="F212" s="60">
        <f t="shared" si="22"/>
        <v>1.0445326495069023</v>
      </c>
      <c r="G212" s="48">
        <f t="shared" si="23"/>
        <v>-1.0220238008514784</v>
      </c>
      <c r="H212" s="34">
        <f t="shared" si="24"/>
        <v>0.19147323320839546</v>
      </c>
      <c r="I212" s="23">
        <f t="shared" si="25"/>
        <v>-0.14236803057854278</v>
      </c>
      <c r="J212" s="60">
        <f t="shared" si="26"/>
        <v>18.392585770272937</v>
      </c>
      <c r="K212" s="55">
        <f t="shared" si="27"/>
        <v>0.77379427417447344</v>
      </c>
    </row>
    <row r="213" spans="1:11" x14ac:dyDescent="0.3">
      <c r="A213" s="30" t="s">
        <v>35</v>
      </c>
      <c r="B213" s="56" t="s">
        <v>13</v>
      </c>
      <c r="C213" s="59">
        <v>23.452490000000001</v>
      </c>
      <c r="D213" s="34">
        <v>211</v>
      </c>
      <c r="E213" s="48">
        <f t="shared" si="21"/>
        <v>18.573649053550259</v>
      </c>
      <c r="F213" s="60">
        <f t="shared" si="22"/>
        <v>23.803088980754612</v>
      </c>
      <c r="G213" s="48">
        <f t="shared" si="23"/>
        <v>4.878840946449742</v>
      </c>
      <c r="H213" s="34">
        <f t="shared" si="24"/>
        <v>0.93628608562864402</v>
      </c>
      <c r="I213" s="23">
        <f t="shared" si="25"/>
        <v>0.60244482184170578</v>
      </c>
      <c r="J213" s="60">
        <f t="shared" si="26"/>
        <v>19.176093875391963</v>
      </c>
      <c r="K213" s="55">
        <f t="shared" si="27"/>
        <v>18.287563814562645</v>
      </c>
    </row>
    <row r="214" spans="1:11" x14ac:dyDescent="0.3">
      <c r="A214" s="30" t="s">
        <v>35</v>
      </c>
      <c r="B214" s="56" t="s">
        <v>14</v>
      </c>
      <c r="C214" s="59">
        <v>20.785599999999999</v>
      </c>
      <c r="D214" s="34">
        <v>212</v>
      </c>
      <c r="E214" s="48">
        <f t="shared" si="21"/>
        <v>18.61224156071447</v>
      </c>
      <c r="F214" s="60">
        <f t="shared" si="22"/>
        <v>4.7234869056136315</v>
      </c>
      <c r="G214" s="48">
        <f t="shared" si="23"/>
        <v>2.1733584392855292</v>
      </c>
      <c r="H214" s="34">
        <f t="shared" si="24"/>
        <v>0.76600255139372952</v>
      </c>
      <c r="I214" s="23">
        <f t="shared" si="25"/>
        <v>0.43216128760679129</v>
      </c>
      <c r="J214" s="60">
        <f t="shared" si="26"/>
        <v>19.044402848321262</v>
      </c>
      <c r="K214" s="55">
        <f t="shared" si="27"/>
        <v>3.0317675210141459</v>
      </c>
    </row>
    <row r="215" spans="1:11" x14ac:dyDescent="0.3">
      <c r="A215" s="30" t="s">
        <v>35</v>
      </c>
      <c r="B215" s="56" t="s">
        <v>15</v>
      </c>
      <c r="C215" s="59">
        <v>20.662430000000001</v>
      </c>
      <c r="D215" s="34">
        <v>213</v>
      </c>
      <c r="E215" s="48">
        <f t="shared" si="21"/>
        <v>18.650732077886325</v>
      </c>
      <c r="F215" s="60">
        <f t="shared" si="22"/>
        <v>4.0469285298364817</v>
      </c>
      <c r="G215" s="48">
        <f t="shared" si="23"/>
        <v>2.0116979221136759</v>
      </c>
      <c r="H215" s="34">
        <f t="shared" si="24"/>
        <v>0.66621796972520142</v>
      </c>
      <c r="I215" s="23">
        <f t="shared" si="25"/>
        <v>0.33237670593826318</v>
      </c>
      <c r="J215" s="60">
        <f t="shared" si="26"/>
        <v>18.983108783824587</v>
      </c>
      <c r="K215" s="55">
        <f t="shared" si="27"/>
        <v>2.8201197470968697</v>
      </c>
    </row>
    <row r="216" spans="1:11" x14ac:dyDescent="0.3">
      <c r="A216" s="30" t="s">
        <v>35</v>
      </c>
      <c r="B216" s="56" t="s">
        <v>16</v>
      </c>
      <c r="C216" s="59">
        <v>18.642869999999998</v>
      </c>
      <c r="D216" s="34">
        <v>214</v>
      </c>
      <c r="E216" s="48">
        <f t="shared" si="21"/>
        <v>18.689121351535618</v>
      </c>
      <c r="F216" s="60">
        <f t="shared" si="22"/>
        <v>2.1391875188714977E-3</v>
      </c>
      <c r="G216" s="48">
        <f t="shared" si="23"/>
        <v>-4.6251351535619989E-2</v>
      </c>
      <c r="H216" s="34">
        <f t="shared" si="24"/>
        <v>1.0459910918337083</v>
      </c>
      <c r="I216" s="23">
        <f t="shared" si="25"/>
        <v>0.71214982804677007</v>
      </c>
      <c r="J216" s="60">
        <f t="shared" si="26"/>
        <v>19.401271179582388</v>
      </c>
      <c r="K216" s="55">
        <f t="shared" si="27"/>
        <v>0.57517234919195914</v>
      </c>
    </row>
    <row r="217" spans="1:11" x14ac:dyDescent="0.3">
      <c r="A217" s="30" t="s">
        <v>35</v>
      </c>
      <c r="B217" s="56" t="s">
        <v>17</v>
      </c>
      <c r="C217" s="59">
        <v>19.121980000000001</v>
      </c>
      <c r="D217" s="34">
        <v>215</v>
      </c>
      <c r="E217" s="48">
        <f t="shared" si="21"/>
        <v>18.727410119210603</v>
      </c>
      <c r="F217" s="60">
        <f t="shared" si="22"/>
        <v>0.15568539082615943</v>
      </c>
      <c r="G217" s="48">
        <f t="shared" si="23"/>
        <v>0.39456988078939759</v>
      </c>
      <c r="H217" s="34">
        <f t="shared" si="24"/>
        <v>1.126397053114687</v>
      </c>
      <c r="I217" s="23">
        <f t="shared" si="25"/>
        <v>0.79255578932774873</v>
      </c>
      <c r="J217" s="60">
        <f t="shared" si="26"/>
        <v>19.519965908538353</v>
      </c>
      <c r="K217" s="55">
        <f t="shared" si="27"/>
        <v>0.15839278339509777</v>
      </c>
    </row>
    <row r="218" spans="1:11" x14ac:dyDescent="0.3">
      <c r="A218" s="30" t="s">
        <v>35</v>
      </c>
      <c r="B218" s="56" t="s">
        <v>18</v>
      </c>
      <c r="C218" s="59">
        <v>18.189229999999998</v>
      </c>
      <c r="D218" s="34">
        <v>216</v>
      </c>
      <c r="E218" s="48">
        <f t="shared" si="21"/>
        <v>18.765599109685429</v>
      </c>
      <c r="F218" s="60">
        <f t="shared" si="22"/>
        <v>0.33220135059957545</v>
      </c>
      <c r="G218" s="48">
        <f t="shared" si="23"/>
        <v>-0.5763691096854302</v>
      </c>
      <c r="H218" s="34">
        <f t="shared" si="24"/>
        <v>-1.4471123332363112E-2</v>
      </c>
      <c r="I218" s="23">
        <f t="shared" si="25"/>
        <v>-0.34831238711930135</v>
      </c>
      <c r="J218" s="60">
        <f t="shared" si="26"/>
        <v>18.417286722566129</v>
      </c>
      <c r="K218" s="55">
        <f t="shared" si="27"/>
        <v>5.2009868707604823E-2</v>
      </c>
    </row>
    <row r="219" spans="1:11" x14ac:dyDescent="0.3">
      <c r="A219" s="30" t="s">
        <v>36</v>
      </c>
      <c r="B219" s="56" t="s">
        <v>6</v>
      </c>
      <c r="C219" s="59">
        <v>19.329149999999998</v>
      </c>
      <c r="D219" s="34">
        <v>217</v>
      </c>
      <c r="E219" s="48">
        <f t="shared" si="21"/>
        <v>18.803689043104711</v>
      </c>
      <c r="F219" s="60">
        <f t="shared" si="22"/>
        <v>0.27610921722131093</v>
      </c>
      <c r="G219" s="48">
        <f t="shared" si="23"/>
        <v>0.52546095689528727</v>
      </c>
      <c r="H219" s="34">
        <f t="shared" si="24"/>
        <v>-0.18926708441673348</v>
      </c>
      <c r="I219" s="23">
        <f t="shared" si="25"/>
        <v>-0.52310834820367169</v>
      </c>
      <c r="J219" s="60">
        <f t="shared" si="26"/>
        <v>18.28058069490104</v>
      </c>
      <c r="K219" s="55">
        <f t="shared" si="27"/>
        <v>1.099497587595712</v>
      </c>
    </row>
    <row r="220" spans="1:11" x14ac:dyDescent="0.3">
      <c r="A220" s="30" t="s">
        <v>36</v>
      </c>
      <c r="B220" s="56" t="s">
        <v>8</v>
      </c>
      <c r="C220" s="59">
        <v>17.90606</v>
      </c>
      <c r="D220" s="34">
        <v>218</v>
      </c>
      <c r="E220" s="48">
        <f t="shared" si="21"/>
        <v>18.841680631124916</v>
      </c>
      <c r="F220" s="60">
        <f t="shared" si="22"/>
        <v>0.87538596538658608</v>
      </c>
      <c r="G220" s="48">
        <f t="shared" si="23"/>
        <v>-0.935620631124916</v>
      </c>
      <c r="H220" s="34">
        <f t="shared" si="24"/>
        <v>-0.85479864843241304</v>
      </c>
      <c r="I220" s="23">
        <f t="shared" si="25"/>
        <v>-1.1886399122193514</v>
      </c>
      <c r="J220" s="60">
        <f t="shared" si="26"/>
        <v>17.653040718905565</v>
      </c>
      <c r="K220" s="55">
        <f t="shared" si="27"/>
        <v>6.401875660554468E-2</v>
      </c>
    </row>
    <row r="221" spans="1:11" x14ac:dyDescent="0.3">
      <c r="A221" s="30" t="s">
        <v>36</v>
      </c>
      <c r="B221" s="56" t="s">
        <v>9</v>
      </c>
      <c r="C221" s="59">
        <v>18.449960000000001</v>
      </c>
      <c r="D221" s="34">
        <v>219</v>
      </c>
      <c r="E221" s="48">
        <f t="shared" si="21"/>
        <v>18.879574577052853</v>
      </c>
      <c r="F221" s="60">
        <f t="shared" si="22"/>
        <v>0.18456868481630137</v>
      </c>
      <c r="G221" s="48">
        <f t="shared" si="23"/>
        <v>-0.42961457705285255</v>
      </c>
      <c r="H221" s="34">
        <f t="shared" si="24"/>
        <v>0.20249015466690529</v>
      </c>
      <c r="I221" s="23">
        <f t="shared" si="25"/>
        <v>-0.13135110912003295</v>
      </c>
      <c r="J221" s="60">
        <f t="shared" si="26"/>
        <v>18.748223467932821</v>
      </c>
      <c r="K221" s="55">
        <f t="shared" si="27"/>
        <v>8.8961096303312337E-2</v>
      </c>
    </row>
    <row r="222" spans="1:11" x14ac:dyDescent="0.3">
      <c r="A222" s="30" t="s">
        <v>36</v>
      </c>
      <c r="B222" s="56" t="s">
        <v>10</v>
      </c>
      <c r="C222" s="59">
        <v>18.00103</v>
      </c>
      <c r="D222" s="34">
        <v>220</v>
      </c>
      <c r="E222" s="48">
        <f t="shared" si="21"/>
        <v>18.917371575981253</v>
      </c>
      <c r="F222" s="60">
        <f t="shared" si="22"/>
        <v>0.83968188387180642</v>
      </c>
      <c r="G222" s="48">
        <f t="shared" si="23"/>
        <v>-0.91634157598125299</v>
      </c>
      <c r="H222" s="34">
        <f t="shared" si="24"/>
        <v>-0.31666903136834146</v>
      </c>
      <c r="I222" s="23">
        <f t="shared" si="25"/>
        <v>-0.65051029515527969</v>
      </c>
      <c r="J222" s="60">
        <f t="shared" si="26"/>
        <v>18.266861280825974</v>
      </c>
      <c r="K222" s="55">
        <f t="shared" si="27"/>
        <v>7.0666269865578071E-2</v>
      </c>
    </row>
    <row r="223" spans="1:11" x14ac:dyDescent="0.3">
      <c r="A223" s="30" t="s">
        <v>36</v>
      </c>
      <c r="B223" s="56" t="s">
        <v>11</v>
      </c>
      <c r="C223" s="59">
        <v>19.735880000000002</v>
      </c>
      <c r="D223" s="34">
        <v>221</v>
      </c>
      <c r="E223" s="48">
        <f t="shared" si="21"/>
        <v>18.955072314921569</v>
      </c>
      <c r="F223" s="60">
        <f t="shared" si="22"/>
        <v>0.60966064107754059</v>
      </c>
      <c r="G223" s="48">
        <f t="shared" si="23"/>
        <v>0.78080768507843246</v>
      </c>
      <c r="H223" s="34">
        <f t="shared" si="24"/>
        <v>0.44644291342183046</v>
      </c>
      <c r="I223" s="23">
        <f t="shared" si="25"/>
        <v>0.11260164963489222</v>
      </c>
      <c r="J223" s="60">
        <f t="shared" si="26"/>
        <v>19.067673964556462</v>
      </c>
      <c r="K223" s="55">
        <f t="shared" si="27"/>
        <v>0.44649930580317249</v>
      </c>
    </row>
    <row r="224" spans="1:11" x14ac:dyDescent="0.3">
      <c r="A224" s="30" t="s">
        <v>36</v>
      </c>
      <c r="B224" s="56" t="s">
        <v>12</v>
      </c>
      <c r="C224" s="59">
        <v>19.204989999999999</v>
      </c>
      <c r="D224" s="34">
        <v>222</v>
      </c>
      <c r="E224" s="48">
        <f t="shared" si="21"/>
        <v>18.992677472934044</v>
      </c>
      <c r="F224" s="60">
        <f t="shared" si="22"/>
        <v>4.5076609149131565E-2</v>
      </c>
      <c r="G224" s="48">
        <f t="shared" si="23"/>
        <v>0.21231252706595427</v>
      </c>
      <c r="H224" s="34">
        <f t="shared" si="24"/>
        <v>0.19147323320839546</v>
      </c>
      <c r="I224" s="23">
        <f t="shared" si="25"/>
        <v>-0.14236803057854278</v>
      </c>
      <c r="J224" s="60">
        <f t="shared" si="26"/>
        <v>18.850309442355503</v>
      </c>
      <c r="K224" s="55">
        <f t="shared" si="27"/>
        <v>0.12579829797101066</v>
      </c>
    </row>
    <row r="225" spans="1:11" x14ac:dyDescent="0.3">
      <c r="A225" s="30" t="s">
        <v>36</v>
      </c>
      <c r="B225" s="56" t="s">
        <v>13</v>
      </c>
      <c r="C225" s="59">
        <v>18.64649</v>
      </c>
      <c r="D225" s="34">
        <v>223</v>
      </c>
      <c r="E225" s="48">
        <f t="shared" si="21"/>
        <v>19.030187721255064</v>
      </c>
      <c r="F225" s="60">
        <f t="shared" si="22"/>
        <v>0.14722394129632901</v>
      </c>
      <c r="G225" s="48">
        <f t="shared" si="23"/>
        <v>-0.38369772125506429</v>
      </c>
      <c r="H225" s="34">
        <f t="shared" si="24"/>
        <v>0.93628608562864402</v>
      </c>
      <c r="I225" s="23">
        <f t="shared" si="25"/>
        <v>0.60244482184170578</v>
      </c>
      <c r="J225" s="60">
        <f t="shared" si="26"/>
        <v>19.632632543096769</v>
      </c>
      <c r="K225" s="55">
        <f t="shared" si="27"/>
        <v>0.97247711530536196</v>
      </c>
    </row>
    <row r="226" spans="1:11" x14ac:dyDescent="0.3">
      <c r="A226" s="30" t="s">
        <v>36</v>
      </c>
      <c r="B226" s="56" t="s">
        <v>14</v>
      </c>
      <c r="C226" s="59">
        <v>19.60106</v>
      </c>
      <c r="D226" s="34">
        <v>224</v>
      </c>
      <c r="E226" s="48">
        <f t="shared" si="21"/>
        <v>19.067603723421932</v>
      </c>
      <c r="F226" s="60">
        <f t="shared" si="22"/>
        <v>0.28457559902053636</v>
      </c>
      <c r="G226" s="48">
        <f t="shared" si="23"/>
        <v>0.53345627657806816</v>
      </c>
      <c r="H226" s="34">
        <f t="shared" si="24"/>
        <v>0.76600255139372952</v>
      </c>
      <c r="I226" s="23">
        <f t="shared" si="25"/>
        <v>0.43216128760679129</v>
      </c>
      <c r="J226" s="60">
        <f t="shared" si="26"/>
        <v>19.499765011028725</v>
      </c>
      <c r="K226" s="55">
        <f t="shared" si="27"/>
        <v>1.0260674790690876E-2</v>
      </c>
    </row>
    <row r="227" spans="1:11" x14ac:dyDescent="0.3">
      <c r="A227" s="30" t="s">
        <v>36</v>
      </c>
      <c r="B227" s="56" t="s">
        <v>15</v>
      </c>
      <c r="C227" s="59">
        <v>18.024429999999999</v>
      </c>
      <c r="D227" s="34">
        <v>225</v>
      </c>
      <c r="E227" s="48">
        <f t="shared" si="21"/>
        <v>19.104926135395161</v>
      </c>
      <c r="F227" s="60">
        <f t="shared" si="22"/>
        <v>1.1674718986038799</v>
      </c>
      <c r="G227" s="48">
        <f t="shared" si="23"/>
        <v>-1.0804961353951619</v>
      </c>
      <c r="H227" s="34">
        <f t="shared" si="24"/>
        <v>0.66621796972520142</v>
      </c>
      <c r="I227" s="23">
        <f t="shared" si="25"/>
        <v>0.33237670593826318</v>
      </c>
      <c r="J227" s="60">
        <f t="shared" si="26"/>
        <v>19.437302841333423</v>
      </c>
      <c r="K227" s="55">
        <f t="shared" si="27"/>
        <v>1.9962096657775839</v>
      </c>
    </row>
    <row r="228" spans="1:11" x14ac:dyDescent="0.3">
      <c r="A228" s="30" t="s">
        <v>36</v>
      </c>
      <c r="B228" s="56" t="s">
        <v>16</v>
      </c>
      <c r="C228" s="59">
        <v>20.562660000000001</v>
      </c>
      <c r="D228" s="34">
        <v>226</v>
      </c>
      <c r="E228" s="48">
        <f t="shared" si="21"/>
        <v>19.142155605678177</v>
      </c>
      <c r="F228" s="60">
        <f t="shared" si="22"/>
        <v>2.0178327342876128</v>
      </c>
      <c r="G228" s="48">
        <f t="shared" si="23"/>
        <v>1.4205043943218243</v>
      </c>
      <c r="H228" s="34">
        <f t="shared" si="24"/>
        <v>1.0459910918337083</v>
      </c>
      <c r="I228" s="23">
        <f t="shared" si="25"/>
        <v>0.71214982804677007</v>
      </c>
      <c r="J228" s="60">
        <f t="shared" si="26"/>
        <v>19.854305433724946</v>
      </c>
      <c r="K228" s="55">
        <f t="shared" si="27"/>
        <v>0.50176619156272162</v>
      </c>
    </row>
    <row r="229" spans="1:11" x14ac:dyDescent="0.3">
      <c r="A229" s="30" t="s">
        <v>36</v>
      </c>
      <c r="B229" s="56" t="s">
        <v>17</v>
      </c>
      <c r="C229" s="59">
        <v>20.77148</v>
      </c>
      <c r="D229" s="34">
        <v>227</v>
      </c>
      <c r="E229" s="48">
        <f t="shared" si="21"/>
        <v>19.179292775434725</v>
      </c>
      <c r="F229" s="60">
        <f t="shared" si="22"/>
        <v>2.5350601580688759</v>
      </c>
      <c r="G229" s="48">
        <f t="shared" si="23"/>
        <v>1.5921872245652757</v>
      </c>
      <c r="H229" s="34">
        <f t="shared" si="24"/>
        <v>1.126397053114687</v>
      </c>
      <c r="I229" s="23">
        <f t="shared" si="25"/>
        <v>0.79255578932774873</v>
      </c>
      <c r="J229" s="60">
        <f t="shared" si="26"/>
        <v>19.971848564762475</v>
      </c>
      <c r="K229" s="55">
        <f t="shared" si="27"/>
        <v>0.63941043222002536</v>
      </c>
    </row>
    <row r="230" spans="1:11" x14ac:dyDescent="0.3">
      <c r="A230" s="30" t="s">
        <v>36</v>
      </c>
      <c r="B230" s="56" t="s">
        <v>18</v>
      </c>
      <c r="C230" s="59">
        <v>16.801639999999999</v>
      </c>
      <c r="D230" s="34">
        <v>228</v>
      </c>
      <c r="E230" s="48">
        <f t="shared" si="21"/>
        <v>19.216338278603846</v>
      </c>
      <c r="F230" s="60">
        <f t="shared" si="22"/>
        <v>5.8307677766923822</v>
      </c>
      <c r="G230" s="48">
        <f t="shared" si="23"/>
        <v>-2.4146982786038471</v>
      </c>
      <c r="H230" s="34">
        <f t="shared" si="24"/>
        <v>-1.4471123332363112E-2</v>
      </c>
      <c r="I230" s="23">
        <f t="shared" si="25"/>
        <v>-0.34831238711930135</v>
      </c>
      <c r="J230" s="60">
        <f t="shared" si="26"/>
        <v>18.868025891484546</v>
      </c>
      <c r="K230" s="55">
        <f t="shared" si="27"/>
        <v>4.2699506525263864</v>
      </c>
    </row>
    <row r="231" spans="1:11" x14ac:dyDescent="0.3">
      <c r="A231" s="30" t="s">
        <v>37</v>
      </c>
      <c r="B231" s="56" t="s">
        <v>6</v>
      </c>
      <c r="C231" s="59">
        <v>18.5867</v>
      </c>
      <c r="D231" s="34">
        <v>229</v>
      </c>
      <c r="E231" s="48">
        <f t="shared" si="21"/>
        <v>19.253292742012572</v>
      </c>
      <c r="F231" s="60">
        <f t="shared" si="22"/>
        <v>0.44434588370383926</v>
      </c>
      <c r="G231" s="48">
        <f t="shared" si="23"/>
        <v>-0.6665927420125719</v>
      </c>
      <c r="H231" s="34">
        <f t="shared" si="24"/>
        <v>-0.18926708441673348</v>
      </c>
      <c r="I231" s="23">
        <f t="shared" si="25"/>
        <v>-0.52310834820367169</v>
      </c>
      <c r="J231" s="60">
        <f t="shared" si="26"/>
        <v>18.730184393808901</v>
      </c>
      <c r="K231" s="55">
        <f t="shared" si="27"/>
        <v>2.0587771266707786E-2</v>
      </c>
    </row>
    <row r="232" spans="1:11" x14ac:dyDescent="0.3">
      <c r="A232" s="30" t="s">
        <v>37</v>
      </c>
      <c r="B232" s="56" t="s">
        <v>8</v>
      </c>
      <c r="C232" s="59">
        <v>16.67962</v>
      </c>
      <c r="D232" s="34">
        <v>230</v>
      </c>
      <c r="E232" s="48">
        <f t="shared" si="21"/>
        <v>19.290156785486392</v>
      </c>
      <c r="F232" s="60">
        <f t="shared" si="22"/>
        <v>6.8149023083776257</v>
      </c>
      <c r="G232" s="48">
        <f t="shared" si="23"/>
        <v>-2.6105367854863921</v>
      </c>
      <c r="H232" s="34">
        <f t="shared" si="24"/>
        <v>-0.85479864843241304</v>
      </c>
      <c r="I232" s="23">
        <f t="shared" si="25"/>
        <v>-1.1886399122193514</v>
      </c>
      <c r="J232" s="60">
        <f t="shared" si="26"/>
        <v>18.101516873267041</v>
      </c>
      <c r="K232" s="55">
        <f t="shared" si="27"/>
        <v>2.0217907182065882</v>
      </c>
    </row>
    <row r="233" spans="1:11" x14ac:dyDescent="0.3">
      <c r="A233" s="30" t="s">
        <v>37</v>
      </c>
      <c r="B233" s="56" t="s">
        <v>9</v>
      </c>
      <c r="C233" s="59">
        <v>17.00919</v>
      </c>
      <c r="D233" s="34">
        <v>231</v>
      </c>
      <c r="E233" s="48">
        <f t="shared" si="21"/>
        <v>19.326931021957535</v>
      </c>
      <c r="F233" s="60">
        <f t="shared" si="22"/>
        <v>5.3719234448647555</v>
      </c>
      <c r="G233" s="48">
        <f t="shared" si="23"/>
        <v>-2.3177410219575343</v>
      </c>
      <c r="H233" s="34">
        <f t="shared" si="24"/>
        <v>0.20249015466690529</v>
      </c>
      <c r="I233" s="23">
        <f t="shared" si="25"/>
        <v>-0.13135110912003295</v>
      </c>
      <c r="J233" s="60">
        <f t="shared" si="26"/>
        <v>19.195579912837502</v>
      </c>
      <c r="K233" s="55">
        <f t="shared" si="27"/>
        <v>4.7803008509575786</v>
      </c>
    </row>
    <row r="234" spans="1:11" x14ac:dyDescent="0.3">
      <c r="A234" s="30" t="s">
        <v>37</v>
      </c>
      <c r="B234" s="56" t="s">
        <v>10</v>
      </c>
      <c r="C234" s="59">
        <v>17.709949999999999</v>
      </c>
      <c r="D234" s="34">
        <v>232</v>
      </c>
      <c r="E234" s="48">
        <f t="shared" si="21"/>
        <v>19.36361605757109</v>
      </c>
      <c r="F234" s="60">
        <f t="shared" si="22"/>
        <v>2.7346114299627131</v>
      </c>
      <c r="G234" s="48">
        <f t="shared" si="23"/>
        <v>-1.6536660575710904</v>
      </c>
      <c r="H234" s="34">
        <f t="shared" si="24"/>
        <v>-0.31666903136834146</v>
      </c>
      <c r="I234" s="23">
        <f t="shared" si="25"/>
        <v>-0.65051029515527969</v>
      </c>
      <c r="J234" s="60">
        <f t="shared" si="26"/>
        <v>18.713105762415811</v>
      </c>
      <c r="K234" s="55">
        <f t="shared" si="27"/>
        <v>1.0063214836680487</v>
      </c>
    </row>
    <row r="235" spans="1:11" x14ac:dyDescent="0.3">
      <c r="A235" s="30" t="s">
        <v>37</v>
      </c>
      <c r="B235" s="56" t="s">
        <v>11</v>
      </c>
      <c r="C235" s="59">
        <v>18.562239999999999</v>
      </c>
      <c r="D235" s="34">
        <v>233</v>
      </c>
      <c r="E235" s="48">
        <f t="shared" si="21"/>
        <v>19.400212491789052</v>
      </c>
      <c r="F235" s="60">
        <f t="shared" si="22"/>
        <v>0.70219789699515411</v>
      </c>
      <c r="G235" s="48">
        <f t="shared" si="23"/>
        <v>-0.83797249178905275</v>
      </c>
      <c r="H235" s="34">
        <f t="shared" si="24"/>
        <v>0.44644291342183046</v>
      </c>
      <c r="I235" s="23">
        <f t="shared" si="25"/>
        <v>0.11260164963489222</v>
      </c>
      <c r="J235" s="60">
        <f t="shared" si="26"/>
        <v>19.512814141423945</v>
      </c>
      <c r="K235" s="55">
        <f t="shared" si="27"/>
        <v>0.90359119834387192</v>
      </c>
    </row>
    <row r="236" spans="1:11" x14ac:dyDescent="0.3">
      <c r="A236" s="30" t="s">
        <v>37</v>
      </c>
      <c r="B236" s="56" t="s">
        <v>12</v>
      </c>
      <c r="C236" s="59">
        <v>16.42464</v>
      </c>
      <c r="D236" s="34">
        <v>234</v>
      </c>
      <c r="E236" s="48">
        <f t="shared" si="21"/>
        <v>19.436720917492369</v>
      </c>
      <c r="F236" s="60">
        <f t="shared" si="22"/>
        <v>9.072631453521673</v>
      </c>
      <c r="G236" s="48">
        <f t="shared" si="23"/>
        <v>-3.0120809174923693</v>
      </c>
      <c r="H236" s="34">
        <f t="shared" si="24"/>
        <v>0.19147323320839546</v>
      </c>
      <c r="I236" s="23">
        <f t="shared" si="25"/>
        <v>-0.14236803057854278</v>
      </c>
      <c r="J236" s="60">
        <f t="shared" si="26"/>
        <v>19.294352886913828</v>
      </c>
      <c r="K236" s="55">
        <f t="shared" si="27"/>
        <v>8.2352520533192948</v>
      </c>
    </row>
    <row r="237" spans="1:11" x14ac:dyDescent="0.3">
      <c r="A237" s="30" t="s">
        <v>37</v>
      </c>
      <c r="B237" s="56" t="s">
        <v>13</v>
      </c>
      <c r="C237" s="59">
        <v>18.40925</v>
      </c>
      <c r="D237" s="34">
        <v>235</v>
      </c>
      <c r="E237" s="48">
        <f t="shared" si="21"/>
        <v>19.473141921080938</v>
      </c>
      <c r="F237" s="60">
        <f t="shared" si="22"/>
        <v>1.1318660197412882</v>
      </c>
      <c r="G237" s="48">
        <f t="shared" si="23"/>
        <v>-1.0638919210809377</v>
      </c>
      <c r="H237" s="34">
        <f t="shared" si="24"/>
        <v>0.93628608562864402</v>
      </c>
      <c r="I237" s="23">
        <f t="shared" si="25"/>
        <v>0.60244482184170578</v>
      </c>
      <c r="J237" s="60">
        <f t="shared" si="26"/>
        <v>20.075586742922642</v>
      </c>
      <c r="K237" s="55">
        <f t="shared" si="27"/>
        <v>2.7766781408140386</v>
      </c>
    </row>
    <row r="238" spans="1:11" x14ac:dyDescent="0.3">
      <c r="A238" s="30" t="s">
        <v>37</v>
      </c>
      <c r="B238" s="56" t="s">
        <v>14</v>
      </c>
      <c r="C238" s="59">
        <v>17.533000000000001</v>
      </c>
      <c r="D238" s="34">
        <v>236</v>
      </c>
      <c r="E238" s="48">
        <f t="shared" si="21"/>
        <v>19.509476082571727</v>
      </c>
      <c r="F238" s="60">
        <f t="shared" si="22"/>
        <v>3.9064577049780738</v>
      </c>
      <c r="G238" s="48">
        <f t="shared" si="23"/>
        <v>-1.9764760825717254</v>
      </c>
      <c r="H238" s="34">
        <f t="shared" si="24"/>
        <v>0.76600255139372952</v>
      </c>
      <c r="I238" s="23">
        <f t="shared" si="25"/>
        <v>0.43216128760679129</v>
      </c>
      <c r="J238" s="60">
        <f t="shared" si="26"/>
        <v>19.941637370178519</v>
      </c>
      <c r="K238" s="55">
        <f t="shared" si="27"/>
        <v>5.8015339810204862</v>
      </c>
    </row>
    <row r="239" spans="1:11" x14ac:dyDescent="0.3">
      <c r="A239" s="30" t="s">
        <v>37</v>
      </c>
      <c r="B239" s="56" t="s">
        <v>15</v>
      </c>
      <c r="C239" s="59">
        <v>17.715579999999999</v>
      </c>
      <c r="D239" s="34">
        <v>237</v>
      </c>
      <c r="E239" s="48">
        <f t="shared" si="21"/>
        <v>19.545723975694941</v>
      </c>
      <c r="F239" s="60">
        <f t="shared" si="22"/>
        <v>3.3494269717724863</v>
      </c>
      <c r="G239" s="48">
        <f t="shared" si="23"/>
        <v>-1.8301439756949414</v>
      </c>
      <c r="H239" s="34">
        <f t="shared" si="24"/>
        <v>0.66621796972520142</v>
      </c>
      <c r="I239" s="23">
        <f t="shared" si="25"/>
        <v>0.33237670593826318</v>
      </c>
      <c r="J239" s="60">
        <f t="shared" si="26"/>
        <v>19.878100681633203</v>
      </c>
      <c r="K239" s="55">
        <f t="shared" si="27"/>
        <v>4.6764956984913368</v>
      </c>
    </row>
    <row r="240" spans="1:11" x14ac:dyDescent="0.3">
      <c r="A240" s="30" t="s">
        <v>37</v>
      </c>
      <c r="B240" s="56" t="s">
        <v>16</v>
      </c>
      <c r="C240" s="59">
        <v>19.483979999999999</v>
      </c>
      <c r="D240" s="34">
        <v>238</v>
      </c>
      <c r="E240" s="48">
        <f t="shared" si="21"/>
        <v>19.581886167988415</v>
      </c>
      <c r="F240" s="60">
        <f t="shared" si="22"/>
        <v>9.5856177301759573E-3</v>
      </c>
      <c r="G240" s="48">
        <f t="shared" si="23"/>
        <v>-9.7906167988416115E-2</v>
      </c>
      <c r="H240" s="34">
        <f t="shared" si="24"/>
        <v>1.0459910918337083</v>
      </c>
      <c r="I240" s="23">
        <f t="shared" si="25"/>
        <v>0.71214982804677007</v>
      </c>
      <c r="J240" s="60">
        <f t="shared" si="26"/>
        <v>20.294035996035184</v>
      </c>
      <c r="K240" s="55">
        <f t="shared" si="27"/>
        <v>0.65619071671255591</v>
      </c>
    </row>
    <row r="241" spans="1:11" x14ac:dyDescent="0.3">
      <c r="A241" s="30" t="s">
        <v>37</v>
      </c>
      <c r="B241" s="56" t="s">
        <v>17</v>
      </c>
      <c r="C241" s="59">
        <v>17.714369999999999</v>
      </c>
      <c r="D241" s="34">
        <v>239</v>
      </c>
      <c r="E241" s="48">
        <f t="shared" si="21"/>
        <v>19.617963220890122</v>
      </c>
      <c r="F241" s="60">
        <f t="shared" si="22"/>
        <v>3.6236671506188323</v>
      </c>
      <c r="G241" s="48">
        <f t="shared" si="23"/>
        <v>-1.903593220890123</v>
      </c>
      <c r="H241" s="34">
        <f t="shared" si="24"/>
        <v>1.126397053114687</v>
      </c>
      <c r="I241" s="23">
        <f t="shared" si="25"/>
        <v>0.79255578932774873</v>
      </c>
      <c r="J241" s="60">
        <f t="shared" si="26"/>
        <v>20.410519010217872</v>
      </c>
      <c r="K241" s="55">
        <f t="shared" si="27"/>
        <v>7.2692194852988159</v>
      </c>
    </row>
    <row r="242" spans="1:11" x14ac:dyDescent="0.3">
      <c r="A242" s="30" t="s">
        <v>37</v>
      </c>
      <c r="B242" s="56" t="s">
        <v>18</v>
      </c>
      <c r="C242" s="59">
        <v>17.893190000000001</v>
      </c>
      <c r="D242" s="34">
        <v>240</v>
      </c>
      <c r="E242" s="48">
        <f t="shared" si="21"/>
        <v>19.653955689828965</v>
      </c>
      <c r="F242" s="60">
        <f t="shared" si="22"/>
        <v>3.1002958144788701</v>
      </c>
      <c r="G242" s="48">
        <f t="shared" si="23"/>
        <v>-1.7607656898289648</v>
      </c>
      <c r="H242" s="34">
        <f t="shared" si="24"/>
        <v>-1.4471123332363112E-2</v>
      </c>
      <c r="I242" s="23">
        <f t="shared" si="25"/>
        <v>-0.34831238711930135</v>
      </c>
      <c r="J242" s="60">
        <f t="shared" si="26"/>
        <v>19.305643302709665</v>
      </c>
      <c r="K242" s="55">
        <f t="shared" si="27"/>
        <v>1.9950243323354395</v>
      </c>
    </row>
    <row r="243" spans="1:11" x14ac:dyDescent="0.3">
      <c r="A243" s="30" t="s">
        <v>38</v>
      </c>
      <c r="B243" s="56" t="s">
        <v>6</v>
      </c>
      <c r="C243" s="59">
        <v>17.261749999999999</v>
      </c>
      <c r="D243" s="34">
        <v>241</v>
      </c>
      <c r="E243" s="48">
        <f t="shared" si="21"/>
        <v>19.689864124313832</v>
      </c>
      <c r="F243" s="60">
        <f t="shared" si="22"/>
        <v>5.8957382006923318</v>
      </c>
      <c r="G243" s="48">
        <f t="shared" si="23"/>
        <v>-2.4281141243138329</v>
      </c>
      <c r="H243" s="34">
        <f t="shared" si="24"/>
        <v>-0.18926708441673348</v>
      </c>
      <c r="I243" s="23">
        <f t="shared" si="25"/>
        <v>-0.52310834820367169</v>
      </c>
      <c r="J243" s="60">
        <f t="shared" si="26"/>
        <v>19.166755776110161</v>
      </c>
      <c r="K243" s="55">
        <f t="shared" si="27"/>
        <v>3.6290470070130807</v>
      </c>
    </row>
    <row r="244" spans="1:11" x14ac:dyDescent="0.3">
      <c r="A244" s="30" t="s">
        <v>38</v>
      </c>
      <c r="B244" s="56" t="s">
        <v>8</v>
      </c>
      <c r="C244" s="59">
        <v>14.296110000000001</v>
      </c>
      <c r="D244" s="34">
        <v>242</v>
      </c>
      <c r="E244" s="48">
        <f t="shared" si="21"/>
        <v>19.725689068020973</v>
      </c>
      <c r="F244" s="60">
        <f t="shared" si="22"/>
        <v>29.480328855891489</v>
      </c>
      <c r="G244" s="48">
        <f t="shared" si="23"/>
        <v>-5.4295790680209723</v>
      </c>
      <c r="H244" s="34">
        <f t="shared" si="24"/>
        <v>-0.85479864843241304</v>
      </c>
      <c r="I244" s="23">
        <f t="shared" si="25"/>
        <v>-1.1886399122193514</v>
      </c>
      <c r="J244" s="60">
        <f t="shared" si="26"/>
        <v>18.537049155801622</v>
      </c>
      <c r="K244" s="55">
        <f t="shared" si="27"/>
        <v>17.985564923211371</v>
      </c>
    </row>
    <row r="245" spans="1:11" x14ac:dyDescent="0.3">
      <c r="A245" s="30" t="s">
        <v>38</v>
      </c>
      <c r="B245" s="56" t="s">
        <v>9</v>
      </c>
      <c r="C245" s="59">
        <v>14.94666</v>
      </c>
      <c r="D245" s="34">
        <v>243</v>
      </c>
      <c r="E245" s="48">
        <f t="shared" si="21"/>
        <v>19.761431058879719</v>
      </c>
      <c r="F245" s="60">
        <f t="shared" si="22"/>
        <v>23.182020349425734</v>
      </c>
      <c r="G245" s="48">
        <f t="shared" si="23"/>
        <v>-4.8147710588797192</v>
      </c>
      <c r="H245" s="34">
        <f t="shared" si="24"/>
        <v>0.20249015466690529</v>
      </c>
      <c r="I245" s="23">
        <f t="shared" si="25"/>
        <v>-0.13135110912003295</v>
      </c>
      <c r="J245" s="60">
        <f t="shared" si="26"/>
        <v>19.630079949759686</v>
      </c>
      <c r="K245" s="55">
        <f t="shared" si="27"/>
        <v>21.934422425807025</v>
      </c>
    </row>
    <row r="246" spans="1:11" x14ac:dyDescent="0.3">
      <c r="A246" s="30" t="s">
        <v>38</v>
      </c>
      <c r="B246" s="56" t="s">
        <v>10</v>
      </c>
      <c r="C246" s="59">
        <v>15.04491</v>
      </c>
      <c r="D246" s="34">
        <v>244</v>
      </c>
      <c r="E246" s="48">
        <f t="shared" si="21"/>
        <v>19.797090629156617</v>
      </c>
      <c r="F246" s="60">
        <f t="shared" si="22"/>
        <v>22.583220732131384</v>
      </c>
      <c r="G246" s="48">
        <f t="shared" si="23"/>
        <v>-4.7521806291566175</v>
      </c>
      <c r="H246" s="34">
        <f t="shared" si="24"/>
        <v>-0.31666903136834146</v>
      </c>
      <c r="I246" s="23">
        <f t="shared" si="25"/>
        <v>-0.65051029515527969</v>
      </c>
      <c r="J246" s="60">
        <f t="shared" si="26"/>
        <v>19.146580334001339</v>
      </c>
      <c r="K246" s="55">
        <f t="shared" si="27"/>
        <v>16.823699528826655</v>
      </c>
    </row>
    <row r="247" spans="1:11" x14ac:dyDescent="0.3">
      <c r="A247" s="30" t="s">
        <v>38</v>
      </c>
      <c r="B247" s="56" t="s">
        <v>11</v>
      </c>
      <c r="C247" s="59">
        <v>14.348610000000001</v>
      </c>
      <c r="D247" s="34">
        <v>245</v>
      </c>
      <c r="E247" s="48">
        <f t="shared" si="21"/>
        <v>19.832668305537961</v>
      </c>
      <c r="F247" s="60">
        <f t="shared" si="22"/>
        <v>30.074895498539885</v>
      </c>
      <c r="G247" s="48">
        <f t="shared" si="23"/>
        <v>-5.4840583055379604</v>
      </c>
      <c r="H247" s="34">
        <f t="shared" si="24"/>
        <v>0.44644291342183046</v>
      </c>
      <c r="I247" s="23">
        <f t="shared" si="25"/>
        <v>0.11260164963489222</v>
      </c>
      <c r="J247" s="60">
        <f t="shared" si="26"/>
        <v>19.945269955172854</v>
      </c>
      <c r="K247" s="55">
        <f t="shared" si="27"/>
        <v>31.322602653835407</v>
      </c>
    </row>
    <row r="248" spans="1:11" x14ac:dyDescent="0.3">
      <c r="A248" s="30" t="s">
        <v>38</v>
      </c>
      <c r="B248" s="56" t="s">
        <v>12</v>
      </c>
      <c r="C248" s="59">
        <v>16.027719999999999</v>
      </c>
      <c r="D248" s="34">
        <v>246</v>
      </c>
      <c r="E248" s="48">
        <f t="shared" si="21"/>
        <v>19.868164609210822</v>
      </c>
      <c r="F248" s="60">
        <f t="shared" si="22"/>
        <v>14.749014796416477</v>
      </c>
      <c r="G248" s="48">
        <f t="shared" si="23"/>
        <v>-3.8404446092108238</v>
      </c>
      <c r="H248" s="34">
        <f t="shared" si="24"/>
        <v>0.19147323320839546</v>
      </c>
      <c r="I248" s="23">
        <f t="shared" si="25"/>
        <v>-0.14236803057854278</v>
      </c>
      <c r="J248" s="60">
        <f t="shared" si="26"/>
        <v>19.725796578632281</v>
      </c>
      <c r="K248" s="55">
        <f t="shared" si="27"/>
        <v>13.675770381428645</v>
      </c>
    </row>
    <row r="249" spans="1:11" x14ac:dyDescent="0.3">
      <c r="A249" s="30" t="s">
        <v>38</v>
      </c>
      <c r="B249" s="56" t="s">
        <v>13</v>
      </c>
      <c r="C249" s="59">
        <v>18.09994</v>
      </c>
      <c r="D249" s="34">
        <v>247</v>
      </c>
      <c r="E249" s="48">
        <f t="shared" si="21"/>
        <v>19.903580055942573</v>
      </c>
      <c r="F249" s="60">
        <f t="shared" si="22"/>
        <v>3.2531174514005277</v>
      </c>
      <c r="G249" s="48">
        <f t="shared" si="23"/>
        <v>-1.8036400559425729</v>
      </c>
      <c r="H249" s="34">
        <f t="shared" si="24"/>
        <v>0.93628608562864402</v>
      </c>
      <c r="I249" s="23">
        <f t="shared" si="25"/>
        <v>0.60244482184170578</v>
      </c>
      <c r="J249" s="60">
        <f t="shared" si="26"/>
        <v>20.506024877784277</v>
      </c>
      <c r="K249" s="55">
        <f t="shared" si="27"/>
        <v>5.7892444391021796</v>
      </c>
    </row>
    <row r="250" spans="1:11" x14ac:dyDescent="0.3">
      <c r="A250" s="30" t="s">
        <v>38</v>
      </c>
      <c r="B250" s="56" t="s">
        <v>14</v>
      </c>
      <c r="C250" s="59">
        <v>17.250779999999999</v>
      </c>
      <c r="D250" s="34">
        <v>248</v>
      </c>
      <c r="E250" s="48">
        <f t="shared" si="21"/>
        <v>19.938915156158895</v>
      </c>
      <c r="F250" s="60">
        <f t="shared" si="22"/>
        <v>7.2260706177774141</v>
      </c>
      <c r="G250" s="48">
        <f t="shared" si="23"/>
        <v>-2.6881351561588964</v>
      </c>
      <c r="H250" s="34">
        <f t="shared" si="24"/>
        <v>0.76600255139372952</v>
      </c>
      <c r="I250" s="23">
        <f t="shared" si="25"/>
        <v>0.43216128760679129</v>
      </c>
      <c r="J250" s="60">
        <f t="shared" si="26"/>
        <v>20.371076443765688</v>
      </c>
      <c r="K250" s="55">
        <f t="shared" si="27"/>
        <v>9.7362498969768048</v>
      </c>
    </row>
    <row r="251" spans="1:11" x14ac:dyDescent="0.3">
      <c r="A251" s="30" t="s">
        <v>38</v>
      </c>
      <c r="B251" s="56" t="s">
        <v>15</v>
      </c>
      <c r="C251" s="59">
        <v>17.121189999999999</v>
      </c>
      <c r="D251" s="34">
        <v>249</v>
      </c>
      <c r="E251" s="48">
        <f t="shared" si="21"/>
        <v>19.974170415020428</v>
      </c>
      <c r="F251" s="60">
        <f t="shared" si="22"/>
        <v>8.1394972484901409</v>
      </c>
      <c r="G251" s="48">
        <f t="shared" si="23"/>
        <v>-2.8529804150204292</v>
      </c>
      <c r="H251" s="34">
        <f t="shared" si="24"/>
        <v>0.66621796972520142</v>
      </c>
      <c r="I251" s="23">
        <f t="shared" si="25"/>
        <v>0.33237670593826318</v>
      </c>
      <c r="J251" s="60">
        <f t="shared" si="26"/>
        <v>20.30654712095869</v>
      </c>
      <c r="K251" s="55">
        <f t="shared" si="27"/>
        <v>10.146499988042246</v>
      </c>
    </row>
    <row r="252" spans="1:11" x14ac:dyDescent="0.3">
      <c r="A252" s="30" t="s">
        <v>38</v>
      </c>
      <c r="B252" s="56" t="s">
        <v>16</v>
      </c>
      <c r="C252" s="59">
        <v>18.468340000000001</v>
      </c>
      <c r="D252" s="34">
        <v>250</v>
      </c>
      <c r="E252" s="48">
        <f t="shared" si="21"/>
        <v>20.009346332497987</v>
      </c>
      <c r="F252" s="60">
        <f t="shared" si="22"/>
        <v>2.3747005167988933</v>
      </c>
      <c r="G252" s="48">
        <f t="shared" si="23"/>
        <v>-1.5410063324979859</v>
      </c>
      <c r="H252" s="34">
        <f t="shared" si="24"/>
        <v>1.0459910918337083</v>
      </c>
      <c r="I252" s="23">
        <f t="shared" si="25"/>
        <v>0.71214982804677007</v>
      </c>
      <c r="J252" s="60">
        <f t="shared" si="26"/>
        <v>20.721496160544756</v>
      </c>
      <c r="K252" s="55">
        <f t="shared" si="27"/>
        <v>5.0767126838007819</v>
      </c>
    </row>
    <row r="253" spans="1:11" x14ac:dyDescent="0.3">
      <c r="A253" s="30" t="s">
        <v>38</v>
      </c>
      <c r="B253" s="56" t="s">
        <v>17</v>
      </c>
      <c r="C253" s="59">
        <v>20.695959999999999</v>
      </c>
      <c r="D253" s="34">
        <v>251</v>
      </c>
      <c r="E253" s="48">
        <f t="shared" si="21"/>
        <v>20.04444340344639</v>
      </c>
      <c r="F253" s="60">
        <f t="shared" si="22"/>
        <v>0.42447387558479832</v>
      </c>
      <c r="G253" s="48">
        <f t="shared" si="23"/>
        <v>0.65151659655360916</v>
      </c>
      <c r="H253" s="34">
        <f t="shared" si="24"/>
        <v>1.126397053114687</v>
      </c>
      <c r="I253" s="23">
        <f t="shared" si="25"/>
        <v>0.79255578932774873</v>
      </c>
      <c r="J253" s="60">
        <f t="shared" si="26"/>
        <v>20.83699919277414</v>
      </c>
      <c r="K253" s="55">
        <f t="shared" si="27"/>
        <v>1.9892053898381248E-2</v>
      </c>
    </row>
    <row r="254" spans="1:11" x14ac:dyDescent="0.3">
      <c r="A254" s="30" t="s">
        <v>38</v>
      </c>
      <c r="B254" s="56" t="s">
        <v>18</v>
      </c>
      <c r="C254" s="59">
        <v>19.574950000000001</v>
      </c>
      <c r="D254" s="34">
        <v>252</v>
      </c>
      <c r="E254" s="48">
        <f t="shared" si="21"/>
        <v>20.079462117676947</v>
      </c>
      <c r="F254" s="60">
        <f t="shared" si="22"/>
        <v>0.25453247688287622</v>
      </c>
      <c r="G254" s="48">
        <f t="shared" si="23"/>
        <v>-0.50451211767694559</v>
      </c>
      <c r="H254" s="34">
        <f t="shared" si="24"/>
        <v>-1.4471123332363112E-2</v>
      </c>
      <c r="I254" s="23">
        <f t="shared" si="25"/>
        <v>-0.34831238711930135</v>
      </c>
      <c r="J254" s="60">
        <f t="shared" si="26"/>
        <v>19.731149730557647</v>
      </c>
      <c r="K254" s="55">
        <f t="shared" si="27"/>
        <v>2.4398355826281044E-2</v>
      </c>
    </row>
    <row r="255" spans="1:11" x14ac:dyDescent="0.3">
      <c r="A255" s="30" t="s">
        <v>39</v>
      </c>
      <c r="B255" s="56" t="s">
        <v>6</v>
      </c>
      <c r="C255" s="59">
        <v>18.09431</v>
      </c>
      <c r="D255" s="34">
        <v>253</v>
      </c>
      <c r="E255" s="48">
        <f t="shared" si="21"/>
        <v>20.114402960028666</v>
      </c>
      <c r="F255" s="60">
        <f t="shared" si="22"/>
        <v>4.0807755671573789</v>
      </c>
      <c r="G255" s="48">
        <f t="shared" si="23"/>
        <v>-2.0200929600286663</v>
      </c>
      <c r="H255" s="34">
        <f t="shared" si="24"/>
        <v>-0.18926708441673348</v>
      </c>
      <c r="I255" s="23">
        <f t="shared" si="25"/>
        <v>-0.52310834820367169</v>
      </c>
      <c r="J255" s="60">
        <f t="shared" si="26"/>
        <v>19.591294611824996</v>
      </c>
      <c r="K255" s="55">
        <f t="shared" si="27"/>
        <v>2.2409629280408323</v>
      </c>
    </row>
    <row r="256" spans="1:11" x14ac:dyDescent="0.3">
      <c r="A256" s="30" t="s">
        <v>39</v>
      </c>
      <c r="B256" s="56" t="s">
        <v>8</v>
      </c>
      <c r="C256" s="59">
        <v>18.722349999999999</v>
      </c>
      <c r="D256" s="34">
        <v>254</v>
      </c>
      <c r="E256" s="48">
        <f t="shared" si="21"/>
        <v>20.149266410438173</v>
      </c>
      <c r="F256" s="60">
        <f t="shared" si="22"/>
        <v>2.0360904423777648</v>
      </c>
      <c r="G256" s="48">
        <f t="shared" si="23"/>
        <v>-1.4269164104381744</v>
      </c>
      <c r="H256" s="34">
        <f t="shared" si="24"/>
        <v>-0.85479864843241304</v>
      </c>
      <c r="I256" s="23">
        <f t="shared" si="25"/>
        <v>-1.1886399122193514</v>
      </c>
      <c r="J256" s="60">
        <f t="shared" si="26"/>
        <v>18.960626498218822</v>
      </c>
      <c r="K256" s="55">
        <f t="shared" si="27"/>
        <v>5.6775689603424981E-2</v>
      </c>
    </row>
    <row r="257" spans="1:11" x14ac:dyDescent="0.3">
      <c r="A257" s="30" t="s">
        <v>39</v>
      </c>
      <c r="B257" s="56" t="s">
        <v>9</v>
      </c>
      <c r="C257" s="59">
        <v>21.328949999999999</v>
      </c>
      <c r="D257" s="34">
        <v>255</v>
      </c>
      <c r="E257" s="48">
        <f t="shared" si="21"/>
        <v>20.184052944008332</v>
      </c>
      <c r="F257" s="60">
        <f t="shared" si="22"/>
        <v>1.3107892688183855</v>
      </c>
      <c r="G257" s="48">
        <f t="shared" si="23"/>
        <v>1.1448970559916667</v>
      </c>
      <c r="H257" s="34">
        <f t="shared" si="24"/>
        <v>0.20249015466690529</v>
      </c>
      <c r="I257" s="23">
        <f t="shared" si="25"/>
        <v>-0.13135110912003295</v>
      </c>
      <c r="J257" s="60">
        <f t="shared" si="26"/>
        <v>20.0527018348883</v>
      </c>
      <c r="K257" s="55">
        <f t="shared" si="27"/>
        <v>1.6288093789509792</v>
      </c>
    </row>
    <row r="258" spans="1:11" x14ac:dyDescent="0.3">
      <c r="A258" s="30" t="s">
        <v>39</v>
      </c>
      <c r="B258" s="56" t="s">
        <v>10</v>
      </c>
      <c r="C258" s="59">
        <v>19.80613</v>
      </c>
      <c r="D258" s="34">
        <v>256</v>
      </c>
      <c r="E258" s="48">
        <f t="shared" si="21"/>
        <v>20.218763031075731</v>
      </c>
      <c r="F258" s="60">
        <f t="shared" si="22"/>
        <v>0.17026601833474583</v>
      </c>
      <c r="G258" s="48">
        <f t="shared" si="23"/>
        <v>-0.41263303107573179</v>
      </c>
      <c r="H258" s="34">
        <f t="shared" si="24"/>
        <v>-0.31666903136834146</v>
      </c>
      <c r="I258" s="23">
        <f t="shared" si="25"/>
        <v>-0.65051029515527969</v>
      </c>
      <c r="J258" s="60">
        <f t="shared" si="26"/>
        <v>19.568252735920453</v>
      </c>
      <c r="K258" s="55">
        <f t="shared" si="27"/>
        <v>5.6585592765970444E-2</v>
      </c>
    </row>
    <row r="259" spans="1:11" x14ac:dyDescent="0.3">
      <c r="A259" s="30" t="s">
        <v>39</v>
      </c>
      <c r="B259" s="56" t="s">
        <v>11</v>
      </c>
      <c r="C259" s="59">
        <v>20.12041</v>
      </c>
      <c r="D259" s="34">
        <v>257</v>
      </c>
      <c r="E259" s="48">
        <f t="shared" si="21"/>
        <v>20.253397137276838</v>
      </c>
      <c r="F259" s="60">
        <f t="shared" si="22"/>
        <v>1.7685578681088755E-2</v>
      </c>
      <c r="G259" s="48">
        <f t="shared" si="23"/>
        <v>-0.13298713727683875</v>
      </c>
      <c r="H259" s="34">
        <f t="shared" si="24"/>
        <v>0.44644291342183046</v>
      </c>
      <c r="I259" s="23">
        <f t="shared" si="25"/>
        <v>0.11260164963489222</v>
      </c>
      <c r="J259" s="60">
        <f t="shared" si="26"/>
        <v>20.365998786911732</v>
      </c>
      <c r="K259" s="55">
        <f t="shared" si="27"/>
        <v>6.0313852256776067E-2</v>
      </c>
    </row>
    <row r="260" spans="1:11" x14ac:dyDescent="0.3">
      <c r="A260" s="30" t="s">
        <v>39</v>
      </c>
      <c r="B260" s="56" t="s">
        <v>12</v>
      </c>
      <c r="C260" s="59">
        <v>21.465260000000001</v>
      </c>
      <c r="D260" s="34">
        <v>258</v>
      </c>
      <c r="E260" s="48">
        <f t="shared" ref="E260:E314" si="28">1.7723*D260^0.439</f>
        <v>20.287955723613106</v>
      </c>
      <c r="F260" s="60">
        <f t="shared" ref="F260:F314" si="29">(C260-E260)^2</f>
        <v>1.3860453591988706</v>
      </c>
      <c r="G260" s="48">
        <f t="shared" ref="G260:G314" si="30">C260-E260</f>
        <v>1.1773042763868951</v>
      </c>
      <c r="H260" s="34">
        <f t="shared" ref="H260:H314" si="31">AVERAGEIF($B$3:$B$299,"="&amp;_xlfn.VALUETOTEXT(B260),$G$3:$G$299)</f>
        <v>0.19147323320839546</v>
      </c>
      <c r="I260" s="23">
        <f t="shared" ref="I260:I314" si="32">H260-$O$22</f>
        <v>-0.14236803057854278</v>
      </c>
      <c r="J260" s="60">
        <f t="shared" ref="J260:J314" si="33">E260+I260</f>
        <v>20.145587693034564</v>
      </c>
      <c r="K260" s="55">
        <f t="shared" ref="K260:K299" si="34">(C260-J260)^2</f>
        <v>1.741534997771478</v>
      </c>
    </row>
    <row r="261" spans="1:11" x14ac:dyDescent="0.3">
      <c r="A261" s="30" t="s">
        <v>39</v>
      </c>
      <c r="B261" s="56" t="s">
        <v>13</v>
      </c>
      <c r="C261" s="59">
        <v>20.04731</v>
      </c>
      <c r="D261" s="34">
        <v>259</v>
      </c>
      <c r="E261" s="48">
        <f t="shared" si="28"/>
        <v>20.322439246514861</v>
      </c>
      <c r="F261" s="60">
        <f t="shared" si="29"/>
        <v>7.5696102287835479E-2</v>
      </c>
      <c r="G261" s="48">
        <f t="shared" si="30"/>
        <v>-0.27512924651486159</v>
      </c>
      <c r="H261" s="34">
        <f t="shared" si="31"/>
        <v>0.93628608562864402</v>
      </c>
      <c r="I261" s="23">
        <f t="shared" si="32"/>
        <v>0.60244482184170578</v>
      </c>
      <c r="J261" s="60">
        <f t="shared" si="33"/>
        <v>20.924884068356565</v>
      </c>
      <c r="K261" s="55">
        <f t="shared" si="34"/>
        <v>0.77013624545189441</v>
      </c>
    </row>
    <row r="262" spans="1:11" x14ac:dyDescent="0.3">
      <c r="A262" s="30" t="s">
        <v>39</v>
      </c>
      <c r="B262" s="56" t="s">
        <v>14</v>
      </c>
      <c r="C262" s="59">
        <v>20.138500000000001</v>
      </c>
      <c r="D262" s="34">
        <v>260</v>
      </c>
      <c r="E262" s="48">
        <f t="shared" si="28"/>
        <v>20.356848157904111</v>
      </c>
      <c r="F262" s="60">
        <f t="shared" si="29"/>
        <v>4.7675918060118151E-2</v>
      </c>
      <c r="G262" s="48">
        <f t="shared" si="30"/>
        <v>-0.21834815790411</v>
      </c>
      <c r="H262" s="34">
        <f t="shared" si="31"/>
        <v>0.76600255139372952</v>
      </c>
      <c r="I262" s="23">
        <f t="shared" si="32"/>
        <v>0.43216128760679129</v>
      </c>
      <c r="J262" s="60">
        <f t="shared" si="33"/>
        <v>20.789009445510903</v>
      </c>
      <c r="K262" s="55">
        <f t="shared" si="34"/>
        <v>0.42316253869890169</v>
      </c>
    </row>
    <row r="263" spans="1:11" x14ac:dyDescent="0.3">
      <c r="A263" s="30" t="s">
        <v>39</v>
      </c>
      <c r="B263" s="56" t="s">
        <v>15</v>
      </c>
      <c r="C263" s="59">
        <v>20.62839</v>
      </c>
      <c r="D263" s="34">
        <v>261</v>
      </c>
      <c r="E263" s="48">
        <f t="shared" si="28"/>
        <v>20.391182905256144</v>
      </c>
      <c r="F263" s="60">
        <f t="shared" si="29"/>
        <v>5.6267205796820277E-2</v>
      </c>
      <c r="G263" s="48">
        <f t="shared" si="30"/>
        <v>0.23720709474385515</v>
      </c>
      <c r="H263" s="34">
        <f t="shared" si="31"/>
        <v>0.66621796972520142</v>
      </c>
      <c r="I263" s="23">
        <f t="shared" si="32"/>
        <v>0.33237670593826318</v>
      </c>
      <c r="J263" s="60">
        <f t="shared" si="33"/>
        <v>20.723559611194407</v>
      </c>
      <c r="K263" s="55">
        <f t="shared" si="34"/>
        <v>9.0572548948946677E-3</v>
      </c>
    </row>
    <row r="264" spans="1:11" x14ac:dyDescent="0.3">
      <c r="A264" s="30" t="s">
        <v>39</v>
      </c>
      <c r="B264" s="56" t="s">
        <v>16</v>
      </c>
      <c r="C264" s="59">
        <v>20.631789999999999</v>
      </c>
      <c r="D264" s="34">
        <v>262</v>
      </c>
      <c r="E264" s="48">
        <f t="shared" si="28"/>
        <v>20.425443931660237</v>
      </c>
      <c r="F264" s="60">
        <f t="shared" si="29"/>
        <v>4.2578699919277818E-2</v>
      </c>
      <c r="G264" s="48">
        <f t="shared" si="30"/>
        <v>0.20634606833976221</v>
      </c>
      <c r="H264" s="34">
        <f t="shared" si="31"/>
        <v>1.0459910918337083</v>
      </c>
      <c r="I264" s="23">
        <f t="shared" si="32"/>
        <v>0.71214982804677007</v>
      </c>
      <c r="J264" s="60">
        <f t="shared" si="33"/>
        <v>21.137593759707006</v>
      </c>
      <c r="K264" s="55">
        <f t="shared" si="34"/>
        <v>0.25583744333374353</v>
      </c>
    </row>
    <row r="265" spans="1:11" x14ac:dyDescent="0.3">
      <c r="A265" s="30" t="s">
        <v>39</v>
      </c>
      <c r="B265" s="56" t="s">
        <v>17</v>
      </c>
      <c r="C265" s="59">
        <v>23.541869999999999</v>
      </c>
      <c r="D265" s="34">
        <v>263</v>
      </c>
      <c r="E265" s="48">
        <f t="shared" si="28"/>
        <v>20.459631675879155</v>
      </c>
      <c r="F265" s="60">
        <f t="shared" si="29"/>
        <v>9.5001930866792694</v>
      </c>
      <c r="G265" s="48">
        <f t="shared" si="30"/>
        <v>3.0822383241208442</v>
      </c>
      <c r="H265" s="34">
        <f t="shared" si="31"/>
        <v>1.126397053114687</v>
      </c>
      <c r="I265" s="23">
        <f t="shared" si="32"/>
        <v>0.79255578932774873</v>
      </c>
      <c r="J265" s="60">
        <f t="shared" si="33"/>
        <v>21.252187465206905</v>
      </c>
      <c r="K265" s="55">
        <f t="shared" si="34"/>
        <v>5.2426461101365289</v>
      </c>
    </row>
    <row r="266" spans="1:11" x14ac:dyDescent="0.3">
      <c r="A266" s="30" t="s">
        <v>39</v>
      </c>
      <c r="B266" s="56" t="s">
        <v>18</v>
      </c>
      <c r="C266" s="59">
        <v>23.17764</v>
      </c>
      <c r="D266" s="34">
        <v>264</v>
      </c>
      <c r="E266" s="48">
        <f t="shared" si="28"/>
        <v>20.493746572407659</v>
      </c>
      <c r="F266" s="60">
        <f t="shared" si="29"/>
        <v>7.2032839306733667</v>
      </c>
      <c r="G266" s="48">
        <f t="shared" si="30"/>
        <v>2.6838934275923414</v>
      </c>
      <c r="H266" s="34">
        <f t="shared" si="31"/>
        <v>-1.4471123332363112E-2</v>
      </c>
      <c r="I266" s="23">
        <f t="shared" si="32"/>
        <v>-0.34831238711930135</v>
      </c>
      <c r="J266" s="60">
        <f t="shared" si="33"/>
        <v>20.145434185288359</v>
      </c>
      <c r="K266" s="55">
        <f t="shared" si="34"/>
        <v>9.1942721027710892</v>
      </c>
    </row>
    <row r="267" spans="1:11" x14ac:dyDescent="0.3">
      <c r="A267" s="30" t="s">
        <v>40</v>
      </c>
      <c r="B267" s="56" t="s">
        <v>6</v>
      </c>
      <c r="C267" s="59">
        <v>21.11158</v>
      </c>
      <c r="D267" s="34">
        <v>265</v>
      </c>
      <c r="E267" s="48">
        <f t="shared" si="28"/>
        <v>20.527789051530021</v>
      </c>
      <c r="F267" s="60">
        <f t="shared" si="29"/>
        <v>0.3408118715154772</v>
      </c>
      <c r="G267" s="48">
        <f t="shared" si="30"/>
        <v>0.58379094846997859</v>
      </c>
      <c r="H267" s="34">
        <f t="shared" si="31"/>
        <v>-0.18926708441673348</v>
      </c>
      <c r="I267" s="23">
        <f t="shared" si="32"/>
        <v>-0.52310834820367169</v>
      </c>
      <c r="J267" s="60">
        <f t="shared" si="33"/>
        <v>20.004680703326351</v>
      </c>
      <c r="K267" s="55">
        <f t="shared" si="34"/>
        <v>1.2252260529766199</v>
      </c>
    </row>
    <row r="268" spans="1:11" x14ac:dyDescent="0.3">
      <c r="A268" s="30" t="s">
        <v>40</v>
      </c>
      <c r="B268" s="56" t="s">
        <v>8</v>
      </c>
      <c r="C268" s="59">
        <v>22.688960000000002</v>
      </c>
      <c r="D268" s="34">
        <v>266</v>
      </c>
      <c r="E268" s="48">
        <f t="shared" si="28"/>
        <v>20.561759539376595</v>
      </c>
      <c r="F268" s="60">
        <f t="shared" si="29"/>
        <v>4.5249817996764321</v>
      </c>
      <c r="G268" s="48">
        <f t="shared" si="30"/>
        <v>2.1272004606234063</v>
      </c>
      <c r="H268" s="34">
        <f t="shared" si="31"/>
        <v>-0.85479864843241304</v>
      </c>
      <c r="I268" s="23">
        <f t="shared" si="32"/>
        <v>-1.1886399122193514</v>
      </c>
      <c r="J268" s="60">
        <f t="shared" si="33"/>
        <v>19.373119627157244</v>
      </c>
      <c r="K268" s="55">
        <f t="shared" si="34"/>
        <v>10.994797378173995</v>
      </c>
    </row>
    <row r="269" spans="1:11" x14ac:dyDescent="0.3">
      <c r="A269" s="30" t="s">
        <v>40</v>
      </c>
      <c r="B269" s="56" t="s">
        <v>9</v>
      </c>
      <c r="C269" s="59">
        <v>26.041060000000002</v>
      </c>
      <c r="D269" s="34">
        <v>267</v>
      </c>
      <c r="E269" s="48">
        <f t="shared" si="28"/>
        <v>20.595658457979276</v>
      </c>
      <c r="F269" s="60">
        <f t="shared" si="29"/>
        <v>29.652397953841696</v>
      </c>
      <c r="G269" s="48">
        <f t="shared" si="30"/>
        <v>5.4454015420207256</v>
      </c>
      <c r="H269" s="34">
        <f t="shared" si="31"/>
        <v>0.20249015466690529</v>
      </c>
      <c r="I269" s="23">
        <f t="shared" si="32"/>
        <v>-0.13135110912003295</v>
      </c>
      <c r="J269" s="60">
        <f t="shared" si="33"/>
        <v>20.464307348859244</v>
      </c>
      <c r="K269" s="55">
        <f t="shared" si="34"/>
        <v>31.100170132005474</v>
      </c>
    </row>
    <row r="270" spans="1:11" x14ac:dyDescent="0.3">
      <c r="A270" s="30" t="s">
        <v>40</v>
      </c>
      <c r="B270" s="56" t="s">
        <v>10</v>
      </c>
      <c r="C270" s="59">
        <v>22.7041</v>
      </c>
      <c r="D270" s="34">
        <v>268</v>
      </c>
      <c r="E270" s="48">
        <f t="shared" si="28"/>
        <v>20.629486225326179</v>
      </c>
      <c r="F270" s="60">
        <f t="shared" si="29"/>
        <v>4.3040223140663612</v>
      </c>
      <c r="G270" s="48">
        <f t="shared" si="30"/>
        <v>2.0746137746738214</v>
      </c>
      <c r="H270" s="34">
        <f t="shared" si="31"/>
        <v>-0.31666903136834146</v>
      </c>
      <c r="I270" s="23">
        <f t="shared" si="32"/>
        <v>-0.65051029515527969</v>
      </c>
      <c r="J270" s="60">
        <f t="shared" si="33"/>
        <v>19.9789759301709</v>
      </c>
      <c r="K270" s="55">
        <f t="shared" si="34"/>
        <v>7.4263011959619174</v>
      </c>
    </row>
    <row r="271" spans="1:11" x14ac:dyDescent="0.3">
      <c r="A271" s="30" t="s">
        <v>40</v>
      </c>
      <c r="B271" s="56" t="s">
        <v>11</v>
      </c>
      <c r="C271" s="59">
        <v>24.70571</v>
      </c>
      <c r="D271" s="34">
        <v>269</v>
      </c>
      <c r="E271" s="48">
        <f t="shared" si="28"/>
        <v>20.663243255415292</v>
      </c>
      <c r="F271" s="60">
        <f t="shared" si="29"/>
        <v>16.341537381073284</v>
      </c>
      <c r="G271" s="48">
        <f t="shared" si="30"/>
        <v>4.0424667445847078</v>
      </c>
      <c r="H271" s="34">
        <f t="shared" si="31"/>
        <v>0.44644291342183046</v>
      </c>
      <c r="I271" s="23">
        <f t="shared" si="32"/>
        <v>0.11260164963489222</v>
      </c>
      <c r="J271" s="60">
        <f t="shared" si="33"/>
        <v>20.775844905050185</v>
      </c>
      <c r="K271" s="55">
        <f t="shared" si="34"/>
        <v>15.443839664504916</v>
      </c>
    </row>
    <row r="272" spans="1:11" x14ac:dyDescent="0.3">
      <c r="A272" s="30" t="s">
        <v>40</v>
      </c>
      <c r="B272" s="56" t="s">
        <v>12</v>
      </c>
      <c r="C272" s="59">
        <v>25.340990000000001</v>
      </c>
      <c r="D272" s="34">
        <v>270</v>
      </c>
      <c r="E272" s="48">
        <f t="shared" si="28"/>
        <v>20.696929958307237</v>
      </c>
      <c r="F272" s="60">
        <f t="shared" si="29"/>
        <v>21.567293670847402</v>
      </c>
      <c r="G272" s="48">
        <f t="shared" si="30"/>
        <v>4.6440600416927644</v>
      </c>
      <c r="H272" s="34">
        <f t="shared" si="31"/>
        <v>0.19147323320839546</v>
      </c>
      <c r="I272" s="23">
        <f t="shared" si="32"/>
        <v>-0.14236803057854278</v>
      </c>
      <c r="J272" s="60">
        <f t="shared" si="33"/>
        <v>20.554561927728695</v>
      </c>
      <c r="K272" s="55">
        <f t="shared" si="34"/>
        <v>22.909893691026813</v>
      </c>
    </row>
    <row r="273" spans="1:11" x14ac:dyDescent="0.3">
      <c r="A273" s="30" t="s">
        <v>40</v>
      </c>
      <c r="B273" s="56" t="s">
        <v>13</v>
      </c>
      <c r="C273" s="59">
        <v>23.445810000000002</v>
      </c>
      <c r="D273" s="34">
        <v>271</v>
      </c>
      <c r="E273" s="48">
        <f t="shared" si="28"/>
        <v>20.730546740177129</v>
      </c>
      <c r="F273" s="60">
        <f t="shared" si="29"/>
        <v>7.3726545701439337</v>
      </c>
      <c r="G273" s="48">
        <f t="shared" si="30"/>
        <v>2.7152632598228728</v>
      </c>
      <c r="H273" s="34">
        <f t="shared" si="31"/>
        <v>0.93628608562864402</v>
      </c>
      <c r="I273" s="23">
        <f t="shared" si="32"/>
        <v>0.60244482184170578</v>
      </c>
      <c r="J273" s="60">
        <f t="shared" si="33"/>
        <v>21.332991562018833</v>
      </c>
      <c r="K273" s="55">
        <f t="shared" si="34"/>
        <v>4.4640017518731847</v>
      </c>
    </row>
    <row r="274" spans="1:11" x14ac:dyDescent="0.3">
      <c r="A274" s="30" t="s">
        <v>40</v>
      </c>
      <c r="B274" s="56" t="s">
        <v>14</v>
      </c>
      <c r="C274" s="59">
        <v>26.81906</v>
      </c>
      <c r="D274" s="34">
        <v>272</v>
      </c>
      <c r="E274" s="48">
        <f t="shared" si="28"/>
        <v>20.764094003365621</v>
      </c>
      <c r="F274" s="60">
        <f t="shared" si="29"/>
        <v>36.662613220398569</v>
      </c>
      <c r="G274" s="48">
        <f t="shared" si="30"/>
        <v>6.0549659966343796</v>
      </c>
      <c r="H274" s="34">
        <f t="shared" si="31"/>
        <v>0.76600255139372952</v>
      </c>
      <c r="I274" s="23">
        <f t="shared" si="32"/>
        <v>0.43216128760679129</v>
      </c>
      <c r="J274" s="60">
        <f t="shared" si="33"/>
        <v>21.196255290972413</v>
      </c>
      <c r="K274" s="55">
        <f t="shared" si="34"/>
        <v>31.615932795862811</v>
      </c>
    </row>
    <row r="275" spans="1:11" x14ac:dyDescent="0.3">
      <c r="A275" s="30" t="s">
        <v>40</v>
      </c>
      <c r="B275" s="56" t="s">
        <v>15</v>
      </c>
      <c r="C275" s="59">
        <v>24.865749999999998</v>
      </c>
      <c r="D275" s="34">
        <v>273</v>
      </c>
      <c r="E275" s="48">
        <f t="shared" si="28"/>
        <v>20.797572146429033</v>
      </c>
      <c r="F275" s="60">
        <f t="shared" si="29"/>
        <v>16.550071048285268</v>
      </c>
      <c r="G275" s="48">
        <f t="shared" si="30"/>
        <v>4.0681778535709654</v>
      </c>
      <c r="H275" s="34">
        <f t="shared" si="31"/>
        <v>0.66621796972520142</v>
      </c>
      <c r="I275" s="23">
        <f t="shared" si="32"/>
        <v>0.33237670593826318</v>
      </c>
      <c r="J275" s="60">
        <f t="shared" si="33"/>
        <v>21.129948852367296</v>
      </c>
      <c r="K275" s="55">
        <f t="shared" si="34"/>
        <v>13.956210214653821</v>
      </c>
    </row>
    <row r="276" spans="1:11" x14ac:dyDescent="0.3">
      <c r="A276" s="30" t="s">
        <v>40</v>
      </c>
      <c r="B276" s="56" t="s">
        <v>16</v>
      </c>
      <c r="C276" s="59">
        <v>23.878990000000002</v>
      </c>
      <c r="D276" s="34">
        <v>274</v>
      </c>
      <c r="E276" s="48">
        <f t="shared" si="28"/>
        <v>20.830981564188665</v>
      </c>
      <c r="F276" s="60">
        <f t="shared" si="29"/>
        <v>9.2903554247770703</v>
      </c>
      <c r="G276" s="48">
        <f t="shared" si="30"/>
        <v>3.0480084358113366</v>
      </c>
      <c r="H276" s="34">
        <f t="shared" si="31"/>
        <v>1.0459910918337083</v>
      </c>
      <c r="I276" s="23">
        <f t="shared" si="32"/>
        <v>0.71214982804677007</v>
      </c>
      <c r="J276" s="60">
        <f t="shared" si="33"/>
        <v>21.543131392235434</v>
      </c>
      <c r="K276" s="55">
        <f t="shared" si="34"/>
        <v>5.456235435467824</v>
      </c>
    </row>
    <row r="277" spans="1:11" x14ac:dyDescent="0.3">
      <c r="A277" s="30" t="s">
        <v>40</v>
      </c>
      <c r="B277" s="56" t="s">
        <v>17</v>
      </c>
      <c r="C277" s="59">
        <v>24.48875</v>
      </c>
      <c r="D277" s="34">
        <v>275</v>
      </c>
      <c r="E277" s="48">
        <f t="shared" si="28"/>
        <v>20.864322647779257</v>
      </c>
      <c r="F277" s="60">
        <f t="shared" si="29"/>
        <v>13.13647363152586</v>
      </c>
      <c r="G277" s="48">
        <f t="shared" si="30"/>
        <v>3.6244273522207422</v>
      </c>
      <c r="H277" s="34">
        <f t="shared" si="31"/>
        <v>1.126397053114687</v>
      </c>
      <c r="I277" s="23">
        <f t="shared" si="32"/>
        <v>0.79255578932774873</v>
      </c>
      <c r="J277" s="60">
        <f t="shared" si="33"/>
        <v>21.656878437107007</v>
      </c>
      <c r="K277" s="55">
        <f t="shared" si="34"/>
        <v>8.0194965487219978</v>
      </c>
    </row>
    <row r="278" spans="1:11" x14ac:dyDescent="0.3">
      <c r="A278" s="30" t="s">
        <v>40</v>
      </c>
      <c r="B278" s="56" t="s">
        <v>18</v>
      </c>
      <c r="C278" s="59">
        <v>23.058959999999999</v>
      </c>
      <c r="D278" s="34">
        <v>276</v>
      </c>
      <c r="E278" s="48">
        <f t="shared" si="28"/>
        <v>20.897595784696755</v>
      </c>
      <c r="F278" s="60">
        <f t="shared" si="29"/>
        <v>4.6714952711934092</v>
      </c>
      <c r="G278" s="48">
        <f t="shared" si="30"/>
        <v>2.1613642153032444</v>
      </c>
      <c r="H278" s="34">
        <f t="shared" si="31"/>
        <v>-1.4471123332363112E-2</v>
      </c>
      <c r="I278" s="23">
        <f t="shared" si="32"/>
        <v>-0.34831238711930135</v>
      </c>
      <c r="J278" s="60">
        <f t="shared" si="33"/>
        <v>20.549283397577454</v>
      </c>
      <c r="K278" s="55">
        <f t="shared" si="34"/>
        <v>6.2984766487471671</v>
      </c>
    </row>
    <row r="279" spans="1:11" x14ac:dyDescent="0.3">
      <c r="A279" s="30" t="s">
        <v>41</v>
      </c>
      <c r="B279" s="56" t="s">
        <v>6</v>
      </c>
      <c r="C279" s="59">
        <v>24.732710000000001</v>
      </c>
      <c r="D279" s="34">
        <v>277</v>
      </c>
      <c r="E279" s="48">
        <f t="shared" si="28"/>
        <v>20.93080135884513</v>
      </c>
      <c r="F279" s="60">
        <f t="shared" si="29"/>
        <v>14.454509315688075</v>
      </c>
      <c r="G279" s="48">
        <f t="shared" si="30"/>
        <v>3.8019086411548706</v>
      </c>
      <c r="H279" s="34">
        <f t="shared" si="31"/>
        <v>-0.18926708441673348</v>
      </c>
      <c r="I279" s="23">
        <f t="shared" si="32"/>
        <v>-0.52310834820367169</v>
      </c>
      <c r="J279" s="60">
        <f t="shared" si="33"/>
        <v>20.407693010641459</v>
      </c>
      <c r="K279" s="55">
        <f t="shared" si="34"/>
        <v>18.705771958240021</v>
      </c>
    </row>
    <row r="280" spans="1:11" x14ac:dyDescent="0.3">
      <c r="A280" s="30" t="s">
        <v>41</v>
      </c>
      <c r="B280" s="56" t="s">
        <v>8</v>
      </c>
      <c r="C280" s="59">
        <v>20.871870000000001</v>
      </c>
      <c r="D280" s="34">
        <v>278</v>
      </c>
      <c r="E280" s="48">
        <f t="shared" si="28"/>
        <v>20.963939750582568</v>
      </c>
      <c r="F280" s="60">
        <f t="shared" si="29"/>
        <v>8.476838972336127E-3</v>
      </c>
      <c r="G280" s="48">
        <f t="shared" si="30"/>
        <v>-9.2069750582567167E-2</v>
      </c>
      <c r="H280" s="34">
        <f t="shared" si="31"/>
        <v>-0.85479864843241304</v>
      </c>
      <c r="I280" s="23">
        <f t="shared" si="32"/>
        <v>-1.1886399122193514</v>
      </c>
      <c r="J280" s="60">
        <f t="shared" si="33"/>
        <v>19.775299838363217</v>
      </c>
      <c r="K280" s="55">
        <f t="shared" si="34"/>
        <v>1.202466119392122</v>
      </c>
    </row>
    <row r="281" spans="1:11" x14ac:dyDescent="0.3">
      <c r="A281" s="30" t="s">
        <v>41</v>
      </c>
      <c r="B281" s="56" t="s">
        <v>9</v>
      </c>
      <c r="C281" s="59">
        <v>23.19378</v>
      </c>
      <c r="D281" s="34">
        <v>279</v>
      </c>
      <c r="E281" s="48">
        <f t="shared" si="28"/>
        <v>20.997011336766793</v>
      </c>
      <c r="F281" s="60">
        <f t="shared" si="29"/>
        <v>4.8257925597634133</v>
      </c>
      <c r="G281" s="48">
        <f t="shared" si="30"/>
        <v>2.1967686632332075</v>
      </c>
      <c r="H281" s="34">
        <f t="shared" si="31"/>
        <v>0.20249015466690529</v>
      </c>
      <c r="I281" s="23">
        <f t="shared" si="32"/>
        <v>-0.13135110912003295</v>
      </c>
      <c r="J281" s="60">
        <f t="shared" si="33"/>
        <v>20.86566022764676</v>
      </c>
      <c r="K281" s="55">
        <f t="shared" si="34"/>
        <v>5.4201416744221023</v>
      </c>
    </row>
    <row r="282" spans="1:11" x14ac:dyDescent="0.3">
      <c r="A282" s="30" t="s">
        <v>41</v>
      </c>
      <c r="B282" s="56" t="s">
        <v>10</v>
      </c>
      <c r="C282" s="59">
        <v>20.529910000000001</v>
      </c>
      <c r="D282" s="34">
        <v>280</v>
      </c>
      <c r="E282" s="48">
        <f t="shared" si="28"/>
        <v>21.030016490799767</v>
      </c>
      <c r="F282" s="60">
        <f t="shared" si="29"/>
        <v>0.25010650214005631</v>
      </c>
      <c r="G282" s="48">
        <f t="shared" si="30"/>
        <v>-0.50010649079976588</v>
      </c>
      <c r="H282" s="34">
        <f t="shared" si="31"/>
        <v>-0.31666903136834146</v>
      </c>
      <c r="I282" s="23">
        <f t="shared" si="32"/>
        <v>-0.65051029515527969</v>
      </c>
      <c r="J282" s="60">
        <f t="shared" si="33"/>
        <v>20.379506195644488</v>
      </c>
      <c r="K282" s="55">
        <f t="shared" si="34"/>
        <v>2.2621304364611343E-2</v>
      </c>
    </row>
    <row r="283" spans="1:11" x14ac:dyDescent="0.3">
      <c r="A283" s="30" t="s">
        <v>41</v>
      </c>
      <c r="B283" s="56" t="s">
        <v>11</v>
      </c>
      <c r="C283" s="59">
        <v>24.367010000000001</v>
      </c>
      <c r="D283" s="34">
        <v>281</v>
      </c>
      <c r="E283" s="48">
        <f t="shared" si="28"/>
        <v>21.06295558267151</v>
      </c>
      <c r="F283" s="60">
        <f t="shared" si="29"/>
        <v>10.916775592667912</v>
      </c>
      <c r="G283" s="48">
        <f t="shared" si="30"/>
        <v>3.3040544173284907</v>
      </c>
      <c r="H283" s="34">
        <f t="shared" si="31"/>
        <v>0.44644291342183046</v>
      </c>
      <c r="I283" s="23">
        <f t="shared" si="32"/>
        <v>0.11260164963489222</v>
      </c>
      <c r="J283" s="60">
        <f t="shared" si="33"/>
        <v>21.175557232306403</v>
      </c>
      <c r="K283" s="55">
        <f t="shared" si="34"/>
        <v>10.185370768419125</v>
      </c>
    </row>
    <row r="284" spans="1:11" x14ac:dyDescent="0.3">
      <c r="A284" s="30" t="s">
        <v>41</v>
      </c>
      <c r="B284" s="56" t="s">
        <v>12</v>
      </c>
      <c r="C284" s="59">
        <v>22.183499999999999</v>
      </c>
      <c r="D284" s="34">
        <v>282</v>
      </c>
      <c r="E284" s="48">
        <f t="shared" si="28"/>
        <v>21.095828979003389</v>
      </c>
      <c r="F284" s="60">
        <f t="shared" si="29"/>
        <v>1.1830282499158062</v>
      </c>
      <c r="G284" s="48">
        <f t="shared" si="30"/>
        <v>1.0876710209966092</v>
      </c>
      <c r="H284" s="34">
        <f t="shared" si="31"/>
        <v>0.19147323320839546</v>
      </c>
      <c r="I284" s="23">
        <f t="shared" si="32"/>
        <v>-0.14236803057854278</v>
      </c>
      <c r="J284" s="60">
        <f t="shared" si="33"/>
        <v>20.953460948424848</v>
      </c>
      <c r="K284" s="55">
        <f t="shared" si="34"/>
        <v>1.5129960683998969</v>
      </c>
    </row>
    <row r="285" spans="1:11" x14ac:dyDescent="0.3">
      <c r="A285" s="30" t="s">
        <v>41</v>
      </c>
      <c r="B285" s="56" t="s">
        <v>13</v>
      </c>
      <c r="C285" s="59">
        <v>22.96828</v>
      </c>
      <c r="D285" s="34">
        <v>283</v>
      </c>
      <c r="E285" s="48">
        <f t="shared" si="28"/>
        <v>21.128637043090531</v>
      </c>
      <c r="F285" s="60">
        <f t="shared" si="29"/>
        <v>3.3842862089066128</v>
      </c>
      <c r="G285" s="48">
        <f t="shared" si="30"/>
        <v>1.8396429569094686</v>
      </c>
      <c r="H285" s="34">
        <f t="shared" si="31"/>
        <v>0.93628608562864402</v>
      </c>
      <c r="I285" s="23">
        <f t="shared" si="32"/>
        <v>0.60244482184170578</v>
      </c>
      <c r="J285" s="60">
        <f t="shared" si="33"/>
        <v>21.731081864932236</v>
      </c>
      <c r="K285" s="55">
        <f t="shared" si="34"/>
        <v>1.5306592254151541</v>
      </c>
    </row>
    <row r="286" spans="1:11" x14ac:dyDescent="0.3">
      <c r="A286" s="30" t="s">
        <v>41</v>
      </c>
      <c r="B286" s="56" t="s">
        <v>14</v>
      </c>
      <c r="C286" s="59">
        <v>23.579519999999999</v>
      </c>
      <c r="D286" s="34">
        <v>284</v>
      </c>
      <c r="E286" s="48">
        <f t="shared" si="28"/>
        <v>21.161380134943691</v>
      </c>
      <c r="F286" s="60">
        <f t="shared" si="29"/>
        <v>5.8474004069745371</v>
      </c>
      <c r="G286" s="48">
        <f t="shared" si="30"/>
        <v>2.4181398650563075</v>
      </c>
      <c r="H286" s="34">
        <f t="shared" si="31"/>
        <v>0.76600255139372952</v>
      </c>
      <c r="I286" s="23">
        <f t="shared" si="32"/>
        <v>0.43216128760679129</v>
      </c>
      <c r="J286" s="60">
        <f t="shared" si="33"/>
        <v>21.593541422550484</v>
      </c>
      <c r="K286" s="55">
        <f t="shared" si="34"/>
        <v>3.9441109100883995</v>
      </c>
    </row>
    <row r="287" spans="1:11" x14ac:dyDescent="0.3">
      <c r="A287" s="30" t="s">
        <v>41</v>
      </c>
      <c r="B287" s="56" t="s">
        <v>15</v>
      </c>
      <c r="C287" s="59">
        <v>23.606089999999998</v>
      </c>
      <c r="D287" s="34">
        <v>285</v>
      </c>
      <c r="E287" s="48">
        <f t="shared" si="28"/>
        <v>21.19405861133037</v>
      </c>
      <c r="F287" s="60">
        <f t="shared" si="29"/>
        <v>5.8178954199275372</v>
      </c>
      <c r="G287" s="48">
        <f t="shared" si="30"/>
        <v>2.4120313886696287</v>
      </c>
      <c r="H287" s="34">
        <f t="shared" si="31"/>
        <v>0.66621796972520142</v>
      </c>
      <c r="I287" s="23">
        <f t="shared" si="32"/>
        <v>0.33237670593826318</v>
      </c>
      <c r="J287" s="60">
        <f t="shared" si="33"/>
        <v>21.526435317268632</v>
      </c>
      <c r="K287" s="55">
        <f t="shared" si="34"/>
        <v>4.3249635994064999</v>
      </c>
    </row>
    <row r="288" spans="1:11" x14ac:dyDescent="0.3">
      <c r="A288" s="30" t="s">
        <v>41</v>
      </c>
      <c r="B288" s="56" t="s">
        <v>16</v>
      </c>
      <c r="C288" s="59">
        <v>24.17409</v>
      </c>
      <c r="D288" s="34">
        <v>286</v>
      </c>
      <c r="E288" s="48">
        <f t="shared" si="28"/>
        <v>21.226672825815296</v>
      </c>
      <c r="F288" s="60">
        <f t="shared" si="29"/>
        <v>8.6872679986789443</v>
      </c>
      <c r="G288" s="48">
        <f t="shared" si="30"/>
        <v>2.9474171741847037</v>
      </c>
      <c r="H288" s="34">
        <f t="shared" si="31"/>
        <v>1.0459910918337083</v>
      </c>
      <c r="I288" s="23">
        <f t="shared" si="32"/>
        <v>0.71214982804677007</v>
      </c>
      <c r="J288" s="60">
        <f t="shared" si="33"/>
        <v>21.938822653862065</v>
      </c>
      <c r="K288" s="55">
        <f t="shared" si="34"/>
        <v>4.9964201087105256</v>
      </c>
    </row>
    <row r="289" spans="1:11" x14ac:dyDescent="0.3">
      <c r="A289" s="30" t="s">
        <v>41</v>
      </c>
      <c r="B289" s="56" t="s">
        <v>17</v>
      </c>
      <c r="C289" s="59">
        <v>22.936640000000001</v>
      </c>
      <c r="D289" s="34">
        <v>287</v>
      </c>
      <c r="E289" s="48">
        <f t="shared" si="28"/>
        <v>21.259223128800294</v>
      </c>
      <c r="F289" s="60">
        <f t="shared" si="29"/>
        <v>2.8137273597854144</v>
      </c>
      <c r="G289" s="48">
        <f t="shared" si="30"/>
        <v>1.6774168711997071</v>
      </c>
      <c r="H289" s="34">
        <f t="shared" si="31"/>
        <v>1.126397053114687</v>
      </c>
      <c r="I289" s="23">
        <f t="shared" si="32"/>
        <v>0.79255578932774873</v>
      </c>
      <c r="J289" s="60">
        <f t="shared" si="33"/>
        <v>22.051778918128043</v>
      </c>
      <c r="K289" s="55">
        <f t="shared" si="34"/>
        <v>0.78297913421161036</v>
      </c>
    </row>
    <row r="290" spans="1:11" x14ac:dyDescent="0.3">
      <c r="A290" s="30" t="s">
        <v>41</v>
      </c>
      <c r="B290" s="56" t="s">
        <v>18</v>
      </c>
      <c r="C290" s="59">
        <v>21.711079999999999</v>
      </c>
      <c r="D290" s="34">
        <v>288</v>
      </c>
      <c r="E290" s="48">
        <f t="shared" si="28"/>
        <v>21.291709867563444</v>
      </c>
      <c r="F290" s="60">
        <f t="shared" si="29"/>
        <v>0.17587130797985356</v>
      </c>
      <c r="G290" s="48">
        <f t="shared" si="30"/>
        <v>0.41937013243655485</v>
      </c>
      <c r="H290" s="34">
        <f t="shared" si="31"/>
        <v>-1.4471123332363112E-2</v>
      </c>
      <c r="I290" s="23">
        <f t="shared" si="32"/>
        <v>-0.34831238711930135</v>
      </c>
      <c r="J290" s="60">
        <f t="shared" si="33"/>
        <v>20.943397480444144</v>
      </c>
      <c r="K290" s="55">
        <f t="shared" si="34"/>
        <v>0.58933645083162567</v>
      </c>
    </row>
    <row r="291" spans="1:11" x14ac:dyDescent="0.3">
      <c r="A291" s="30" t="s">
        <v>42</v>
      </c>
      <c r="B291" s="56" t="s">
        <v>6</v>
      </c>
      <c r="C291" s="59">
        <v>22.913599999999999</v>
      </c>
      <c r="D291" s="34">
        <v>289</v>
      </c>
      <c r="E291" s="48">
        <f t="shared" si="28"/>
        <v>21.324133386297721</v>
      </c>
      <c r="F291" s="60">
        <f t="shared" si="29"/>
        <v>2.526404116074187</v>
      </c>
      <c r="G291" s="48">
        <f t="shared" si="30"/>
        <v>1.5894666137022782</v>
      </c>
      <c r="H291" s="34">
        <f t="shared" si="31"/>
        <v>-0.18926708441673348</v>
      </c>
      <c r="I291" s="23">
        <f t="shared" si="32"/>
        <v>-0.52310834820367169</v>
      </c>
      <c r="J291" s="60">
        <f t="shared" si="33"/>
        <v>20.80102503809405</v>
      </c>
      <c r="K291" s="55">
        <f t="shared" si="34"/>
        <v>4.462972969671922</v>
      </c>
    </row>
    <row r="292" spans="1:11" x14ac:dyDescent="0.3">
      <c r="A292" s="30" t="s">
        <v>42</v>
      </c>
      <c r="B292" s="56" t="s">
        <v>8</v>
      </c>
      <c r="C292" s="59">
        <v>23.06568</v>
      </c>
      <c r="D292" s="34">
        <v>290</v>
      </c>
      <c r="E292" s="48">
        <f t="shared" si="28"/>
        <v>21.356494026148894</v>
      </c>
      <c r="F292" s="60">
        <f t="shared" si="29"/>
        <v>2.9213166932093539</v>
      </c>
      <c r="G292" s="48">
        <f t="shared" si="30"/>
        <v>1.7091859738511062</v>
      </c>
      <c r="H292" s="34">
        <f t="shared" si="31"/>
        <v>-0.85479864843241304</v>
      </c>
      <c r="I292" s="23">
        <f t="shared" si="32"/>
        <v>-1.1886399122193514</v>
      </c>
      <c r="J292" s="60">
        <f t="shared" si="33"/>
        <v>20.167854113929543</v>
      </c>
      <c r="K292" s="55">
        <f t="shared" si="34"/>
        <v>8.3973948659800293</v>
      </c>
    </row>
    <row r="293" spans="1:11" x14ac:dyDescent="0.3">
      <c r="A293" s="30" t="s">
        <v>42</v>
      </c>
      <c r="B293" s="56" t="s">
        <v>9</v>
      </c>
      <c r="C293" s="59">
        <v>22.88401</v>
      </c>
      <c r="D293" s="34">
        <v>291</v>
      </c>
      <c r="E293" s="48">
        <f t="shared" si="28"/>
        <v>21.388792125253033</v>
      </c>
      <c r="F293" s="60">
        <f t="shared" si="29"/>
        <v>2.2356764929628357</v>
      </c>
      <c r="G293" s="48">
        <f t="shared" si="30"/>
        <v>1.4952178747469667</v>
      </c>
      <c r="H293" s="34">
        <f t="shared" si="31"/>
        <v>0.20249015466690529</v>
      </c>
      <c r="I293" s="23">
        <f t="shared" si="32"/>
        <v>-0.13135110912003295</v>
      </c>
      <c r="J293" s="60">
        <f t="shared" si="33"/>
        <v>21.257441016133001</v>
      </c>
      <c r="K293" s="55">
        <f t="shared" si="34"/>
        <v>2.6457266592781226</v>
      </c>
    </row>
    <row r="294" spans="1:11" x14ac:dyDescent="0.3">
      <c r="A294" s="30" t="s">
        <v>42</v>
      </c>
      <c r="B294" s="56" t="s">
        <v>10</v>
      </c>
      <c r="C294" s="59">
        <v>22.685099999999998</v>
      </c>
      <c r="D294" s="34">
        <v>292</v>
      </c>
      <c r="E294" s="48">
        <f t="shared" si="28"/>
        <v>21.421028018773153</v>
      </c>
      <c r="F294" s="60">
        <f t="shared" si="29"/>
        <v>1.5978779737227613</v>
      </c>
      <c r="G294" s="48">
        <f t="shared" si="30"/>
        <v>1.2640719812268451</v>
      </c>
      <c r="H294" s="34">
        <f t="shared" si="31"/>
        <v>-0.31666903136834146</v>
      </c>
      <c r="I294" s="23">
        <f t="shared" si="32"/>
        <v>-0.65051029515527969</v>
      </c>
      <c r="J294" s="60">
        <f t="shared" si="33"/>
        <v>20.770517723617875</v>
      </c>
      <c r="K294" s="55">
        <f t="shared" si="34"/>
        <v>3.6656252930365545</v>
      </c>
    </row>
    <row r="295" spans="1:11" x14ac:dyDescent="0.3">
      <c r="A295" s="30" t="s">
        <v>42</v>
      </c>
      <c r="B295" s="56" t="s">
        <v>11</v>
      </c>
      <c r="C295" s="59">
        <v>24.958079999999999</v>
      </c>
      <c r="D295" s="34">
        <v>293</v>
      </c>
      <c r="E295" s="48">
        <f t="shared" si="28"/>
        <v>21.453202038935565</v>
      </c>
      <c r="F295" s="60">
        <f t="shared" si="29"/>
        <v>12.284169521955183</v>
      </c>
      <c r="G295" s="48">
        <f t="shared" si="30"/>
        <v>3.5048779610644338</v>
      </c>
      <c r="H295" s="34">
        <f t="shared" si="31"/>
        <v>0.44644291342183046</v>
      </c>
      <c r="I295" s="23">
        <f t="shared" si="32"/>
        <v>0.11260164963489222</v>
      </c>
      <c r="J295" s="60">
        <f t="shared" si="33"/>
        <v>21.565803688570458</v>
      </c>
      <c r="K295" s="55">
        <f t="shared" si="34"/>
        <v>11.507538573086009</v>
      </c>
    </row>
    <row r="296" spans="1:11" x14ac:dyDescent="0.3">
      <c r="A296" s="30" t="s">
        <v>42</v>
      </c>
      <c r="B296" s="56" t="s">
        <v>12</v>
      </c>
      <c r="C296" s="59">
        <v>22.601939999999999</v>
      </c>
      <c r="D296" s="34">
        <v>294</v>
      </c>
      <c r="E296" s="48">
        <f t="shared" si="28"/>
        <v>21.485314515065447</v>
      </c>
      <c r="F296" s="60">
        <f t="shared" si="29"/>
        <v>1.2468524736053235</v>
      </c>
      <c r="G296" s="48">
        <f t="shared" si="30"/>
        <v>1.116625484934552</v>
      </c>
      <c r="H296" s="34">
        <f t="shared" si="31"/>
        <v>0.19147323320839546</v>
      </c>
      <c r="I296" s="23">
        <f t="shared" si="32"/>
        <v>-0.14236803057854278</v>
      </c>
      <c r="J296" s="60">
        <f t="shared" si="33"/>
        <v>21.342946484486905</v>
      </c>
      <c r="K296" s="55">
        <f t="shared" si="34"/>
        <v>1.5850646721040187</v>
      </c>
    </row>
    <row r="297" spans="1:11" x14ac:dyDescent="0.3">
      <c r="A297" s="30" t="s">
        <v>42</v>
      </c>
      <c r="B297" s="56" t="s">
        <v>13</v>
      </c>
      <c r="C297" s="59">
        <v>25.257090000000002</v>
      </c>
      <c r="D297" s="34">
        <v>295</v>
      </c>
      <c r="E297" s="48">
        <f t="shared" si="28"/>
        <v>21.517365773622018</v>
      </c>
      <c r="F297" s="60">
        <f t="shared" si="29"/>
        <v>13.985537289358408</v>
      </c>
      <c r="G297" s="48">
        <f t="shared" si="30"/>
        <v>3.7397242263779837</v>
      </c>
      <c r="H297" s="34">
        <f t="shared" si="31"/>
        <v>0.93628608562864402</v>
      </c>
      <c r="I297" s="23">
        <f t="shared" si="32"/>
        <v>0.60244482184170578</v>
      </c>
      <c r="J297" s="60">
        <f t="shared" si="33"/>
        <v>22.119810595463722</v>
      </c>
      <c r="K297" s="55">
        <f t="shared" si="34"/>
        <v>9.8425220621275127</v>
      </c>
    </row>
    <row r="298" spans="1:11" x14ac:dyDescent="0.3">
      <c r="A298" s="30" t="s">
        <v>42</v>
      </c>
      <c r="B298" s="56" t="s">
        <v>14</v>
      </c>
      <c r="C298" s="59">
        <v>23.587319999999998</v>
      </c>
      <c r="D298" s="34">
        <v>296</v>
      </c>
      <c r="E298" s="48">
        <f t="shared" si="28"/>
        <v>21.549356138233026</v>
      </c>
      <c r="F298" s="60">
        <f t="shared" si="29"/>
        <v>4.1532967018681495</v>
      </c>
      <c r="G298" s="48">
        <f t="shared" si="30"/>
        <v>2.037963861766972</v>
      </c>
      <c r="H298" s="34">
        <f t="shared" si="31"/>
        <v>0.76600255139372952</v>
      </c>
      <c r="I298" s="23">
        <f t="shared" si="32"/>
        <v>0.43216128760679129</v>
      </c>
      <c r="J298" s="60">
        <f t="shared" si="33"/>
        <v>21.981517425839819</v>
      </c>
      <c r="K298" s="55">
        <f t="shared" si="34"/>
        <v>2.578601907179459</v>
      </c>
    </row>
    <row r="299" spans="1:11" ht="15" thickBot="1" x14ac:dyDescent="0.35">
      <c r="A299" s="34" t="s">
        <v>42</v>
      </c>
      <c r="B299" s="56" t="s">
        <v>15</v>
      </c>
      <c r="C299" s="56">
        <v>23.497260000000001</v>
      </c>
      <c r="D299" s="34">
        <v>297</v>
      </c>
      <c r="E299" s="48">
        <f t="shared" si="28"/>
        <v>21.581285929728857</v>
      </c>
      <c r="F299" s="60">
        <f t="shared" si="29"/>
        <v>3.6709566379513743</v>
      </c>
      <c r="G299" s="48">
        <f t="shared" si="30"/>
        <v>1.9159740702711439</v>
      </c>
      <c r="H299" s="34">
        <f t="shared" si="31"/>
        <v>0.66621796972520142</v>
      </c>
      <c r="I299" s="23">
        <f t="shared" si="32"/>
        <v>0.33237670593826318</v>
      </c>
      <c r="J299" s="60">
        <f t="shared" si="33"/>
        <v>21.913662635667119</v>
      </c>
      <c r="K299" s="55">
        <f t="shared" si="34"/>
        <v>2.5077806123220485</v>
      </c>
    </row>
    <row r="300" spans="1:11" x14ac:dyDescent="0.3">
      <c r="A300" s="67">
        <v>2024</v>
      </c>
      <c r="B300" s="81" t="s">
        <v>16</v>
      </c>
      <c r="C300" s="68"/>
      <c r="D300" s="69">
        <v>298</v>
      </c>
      <c r="E300" s="70">
        <f t="shared" si="28"/>
        <v>21.613155466175979</v>
      </c>
      <c r="F300" s="71">
        <f t="shared" si="29"/>
        <v>467.12848920509259</v>
      </c>
      <c r="G300" s="70">
        <f t="shared" si="30"/>
        <v>-21.613155466175979</v>
      </c>
      <c r="H300" s="69">
        <f t="shared" si="31"/>
        <v>1.0459910918337083</v>
      </c>
      <c r="I300" s="68">
        <f t="shared" si="32"/>
        <v>0.71214982804677007</v>
      </c>
      <c r="J300" s="71">
        <f t="shared" si="33"/>
        <v>22.325305294222748</v>
      </c>
      <c r="K300" s="72"/>
    </row>
    <row r="301" spans="1:11" x14ac:dyDescent="0.3">
      <c r="A301" s="73">
        <v>2024</v>
      </c>
      <c r="B301" s="58" t="s">
        <v>17</v>
      </c>
      <c r="C301" s="23"/>
      <c r="D301" s="34">
        <v>299</v>
      </c>
      <c r="E301" s="48">
        <f t="shared" si="28"/>
        <v>21.644965062909989</v>
      </c>
      <c r="F301" s="60">
        <f t="shared" si="29"/>
        <v>468.50451257459406</v>
      </c>
      <c r="G301" s="48">
        <f t="shared" si="30"/>
        <v>-21.644965062909989</v>
      </c>
      <c r="H301" s="34">
        <f t="shared" si="31"/>
        <v>1.126397053114687</v>
      </c>
      <c r="I301" s="23">
        <f t="shared" si="32"/>
        <v>0.79255578932774873</v>
      </c>
      <c r="J301" s="60">
        <f t="shared" si="33"/>
        <v>22.437520852237739</v>
      </c>
      <c r="K301" s="74"/>
    </row>
    <row r="302" spans="1:11" x14ac:dyDescent="0.3">
      <c r="A302" s="73">
        <v>2024</v>
      </c>
      <c r="B302" s="58" t="s">
        <v>18</v>
      </c>
      <c r="C302" s="23"/>
      <c r="D302" s="34">
        <v>300</v>
      </c>
      <c r="E302" s="48">
        <f t="shared" si="28"/>
        <v>21.676715032568055</v>
      </c>
      <c r="F302" s="60">
        <f t="shared" si="29"/>
        <v>469.87997460316188</v>
      </c>
      <c r="G302" s="48">
        <f t="shared" si="30"/>
        <v>-21.676715032568055</v>
      </c>
      <c r="H302" s="34">
        <f t="shared" si="31"/>
        <v>-1.4471123332363112E-2</v>
      </c>
      <c r="I302" s="23">
        <f t="shared" si="32"/>
        <v>-0.34831238711930135</v>
      </c>
      <c r="J302" s="60">
        <f t="shared" si="33"/>
        <v>21.328402645448755</v>
      </c>
      <c r="K302" s="74"/>
    </row>
    <row r="303" spans="1:11" x14ac:dyDescent="0.3">
      <c r="A303" s="73">
        <v>2025</v>
      </c>
      <c r="B303" s="56" t="s">
        <v>6</v>
      </c>
      <c r="C303" s="23"/>
      <c r="D303" s="34">
        <v>301</v>
      </c>
      <c r="E303" s="48">
        <f t="shared" si="28"/>
        <v>21.70840568512099</v>
      </c>
      <c r="F303" s="60">
        <f t="shared" si="29"/>
        <v>471.25487738979331</v>
      </c>
      <c r="G303" s="48">
        <f t="shared" si="30"/>
        <v>-21.70840568512099</v>
      </c>
      <c r="H303" s="34">
        <f t="shared" si="31"/>
        <v>-0.18926708441673348</v>
      </c>
      <c r="I303" s="23">
        <f t="shared" si="32"/>
        <v>-0.52310834820367169</v>
      </c>
      <c r="J303" s="60">
        <f t="shared" si="33"/>
        <v>21.185297336917319</v>
      </c>
      <c r="K303" s="74"/>
    </row>
    <row r="304" spans="1:11" x14ac:dyDescent="0.3">
      <c r="A304" s="73">
        <v>2025</v>
      </c>
      <c r="B304" s="56" t="s">
        <v>8</v>
      </c>
      <c r="C304" s="23"/>
      <c r="D304" s="34">
        <v>302</v>
      </c>
      <c r="E304" s="48">
        <f t="shared" si="28"/>
        <v>21.740037327904698</v>
      </c>
      <c r="F304" s="60">
        <f t="shared" si="29"/>
        <v>472.62922301868963</v>
      </c>
      <c r="G304" s="48">
        <f t="shared" si="30"/>
        <v>-21.740037327904698</v>
      </c>
      <c r="H304" s="34">
        <f t="shared" si="31"/>
        <v>-0.85479864843241304</v>
      </c>
      <c r="I304" s="23">
        <f t="shared" si="32"/>
        <v>-1.1886399122193514</v>
      </c>
      <c r="J304" s="60">
        <f t="shared" si="33"/>
        <v>20.551397415685347</v>
      </c>
      <c r="K304" s="74"/>
    </row>
    <row r="305" spans="1:15" x14ac:dyDescent="0.3">
      <c r="A305" s="73">
        <v>2025</v>
      </c>
      <c r="B305" s="56" t="s">
        <v>9</v>
      </c>
      <c r="C305" s="23"/>
      <c r="D305" s="34">
        <v>303</v>
      </c>
      <c r="E305" s="48">
        <f t="shared" si="28"/>
        <v>21.771610265651226</v>
      </c>
      <c r="F305" s="60">
        <f t="shared" si="29"/>
        <v>474.00301355940985</v>
      </c>
      <c r="G305" s="48">
        <f t="shared" si="30"/>
        <v>-21.771610265651226</v>
      </c>
      <c r="H305" s="34">
        <f t="shared" si="31"/>
        <v>0.20249015466690529</v>
      </c>
      <c r="I305" s="23">
        <f t="shared" si="32"/>
        <v>-0.13135110912003295</v>
      </c>
      <c r="J305" s="60">
        <f t="shared" si="33"/>
        <v>21.640259156531194</v>
      </c>
      <c r="K305" s="74"/>
    </row>
    <row r="306" spans="1:15" x14ac:dyDescent="0.3">
      <c r="A306" s="73">
        <v>2025</v>
      </c>
      <c r="B306" s="56" t="s">
        <v>10</v>
      </c>
      <c r="C306" s="23"/>
      <c r="D306" s="34">
        <v>304</v>
      </c>
      <c r="E306" s="48">
        <f t="shared" si="28"/>
        <v>21.80312480051937</v>
      </c>
      <c r="F306" s="60">
        <f t="shared" si="29"/>
        <v>475.37625106702285</v>
      </c>
      <c r="G306" s="48">
        <f t="shared" si="30"/>
        <v>-21.80312480051937</v>
      </c>
      <c r="H306" s="34">
        <f t="shared" si="31"/>
        <v>-0.31666903136834146</v>
      </c>
      <c r="I306" s="23">
        <f t="shared" si="32"/>
        <v>-0.65051029515527969</v>
      </c>
      <c r="J306" s="60">
        <f t="shared" si="33"/>
        <v>21.152614505364092</v>
      </c>
      <c r="K306" s="74"/>
    </row>
    <row r="307" spans="1:15" x14ac:dyDescent="0.3">
      <c r="A307" s="73">
        <v>2025</v>
      </c>
      <c r="B307" s="56" t="s">
        <v>11</v>
      </c>
      <c r="C307" s="23"/>
      <c r="D307" s="34">
        <v>305</v>
      </c>
      <c r="E307" s="48">
        <f t="shared" si="28"/>
        <v>21.83458123212478</v>
      </c>
      <c r="F307" s="60">
        <f t="shared" si="29"/>
        <v>476.74893758225568</v>
      </c>
      <c r="G307" s="48">
        <f t="shared" si="30"/>
        <v>-21.83458123212478</v>
      </c>
      <c r="H307" s="34">
        <f t="shared" si="31"/>
        <v>0.44644291342183046</v>
      </c>
      <c r="I307" s="23">
        <f t="shared" si="32"/>
        <v>0.11260164963489222</v>
      </c>
      <c r="J307" s="60">
        <f t="shared" si="33"/>
        <v>21.947182881759673</v>
      </c>
      <c r="K307" s="74"/>
      <c r="O307" s="23"/>
    </row>
    <row r="308" spans="1:15" x14ac:dyDescent="0.3">
      <c r="A308" s="73">
        <v>2025</v>
      </c>
      <c r="B308" s="56" t="s">
        <v>12</v>
      </c>
      <c r="C308" s="23"/>
      <c r="D308" s="34">
        <v>306</v>
      </c>
      <c r="E308" s="48">
        <f t="shared" si="28"/>
        <v>21.865979857569592</v>
      </c>
      <c r="F308" s="60">
        <f t="shared" si="29"/>
        <v>478.12107513163909</v>
      </c>
      <c r="G308" s="48">
        <f t="shared" si="30"/>
        <v>-21.865979857569592</v>
      </c>
      <c r="H308" s="34">
        <f t="shared" si="31"/>
        <v>0.19147323320839546</v>
      </c>
      <c r="I308" s="23">
        <f t="shared" si="32"/>
        <v>-0.14236803057854278</v>
      </c>
      <c r="J308" s="60">
        <f t="shared" si="33"/>
        <v>21.72361182699105</v>
      </c>
      <c r="K308" s="74"/>
    </row>
    <row r="309" spans="1:15" x14ac:dyDescent="0.3">
      <c r="A309" s="73">
        <v>2025</v>
      </c>
      <c r="B309" s="56" t="s">
        <v>13</v>
      </c>
      <c r="C309" s="23"/>
      <c r="D309" s="34">
        <v>307</v>
      </c>
      <c r="E309" s="48">
        <f t="shared" si="28"/>
        <v>21.897320971471693</v>
      </c>
      <c r="F309" s="60">
        <f t="shared" si="29"/>
        <v>479.49266572765401</v>
      </c>
      <c r="G309" s="48">
        <f t="shared" si="30"/>
        <v>-21.897320971471693</v>
      </c>
      <c r="H309" s="34">
        <f t="shared" si="31"/>
        <v>0.93628608562864402</v>
      </c>
      <c r="I309" s="23">
        <f t="shared" si="32"/>
        <v>0.60244482184170578</v>
      </c>
      <c r="J309" s="60">
        <f t="shared" si="33"/>
        <v>22.499765793313397</v>
      </c>
      <c r="K309" s="74"/>
    </row>
    <row r="310" spans="1:15" x14ac:dyDescent="0.3">
      <c r="A310" s="73">
        <v>2025</v>
      </c>
      <c r="B310" s="56" t="s">
        <v>14</v>
      </c>
      <c r="C310" s="23"/>
      <c r="D310" s="34">
        <v>308</v>
      </c>
      <c r="E310" s="48">
        <f t="shared" si="28"/>
        <v>21.928604865993503</v>
      </c>
      <c r="F310" s="60">
        <f t="shared" si="29"/>
        <v>480.86371136887391</v>
      </c>
      <c r="G310" s="48">
        <f t="shared" si="30"/>
        <v>-21.928604865993503</v>
      </c>
      <c r="H310" s="34">
        <f t="shared" si="31"/>
        <v>0.76600255139372952</v>
      </c>
      <c r="I310" s="23">
        <f t="shared" si="32"/>
        <v>0.43216128760679129</v>
      </c>
      <c r="J310" s="60">
        <f t="shared" si="33"/>
        <v>22.360766153600295</v>
      </c>
      <c r="K310" s="74"/>
    </row>
    <row r="311" spans="1:15" x14ac:dyDescent="0.3">
      <c r="A311" s="73">
        <v>2025</v>
      </c>
      <c r="B311" s="57" t="s">
        <v>15</v>
      </c>
      <c r="C311" s="23"/>
      <c r="D311" s="34">
        <v>309</v>
      </c>
      <c r="E311" s="48">
        <f t="shared" si="28"/>
        <v>21.959831830870318</v>
      </c>
      <c r="F311" s="60">
        <f t="shared" si="29"/>
        <v>482.2342140401052</v>
      </c>
      <c r="G311" s="48">
        <f t="shared" si="30"/>
        <v>-21.959831830870318</v>
      </c>
      <c r="H311" s="34">
        <f t="shared" si="31"/>
        <v>0.66621796972520142</v>
      </c>
      <c r="I311" s="23">
        <f t="shared" si="32"/>
        <v>0.33237670593826318</v>
      </c>
      <c r="J311" s="60">
        <f t="shared" si="33"/>
        <v>22.29220853680858</v>
      </c>
      <c r="K311" s="74"/>
    </row>
    <row r="312" spans="1:15" x14ac:dyDescent="0.3">
      <c r="A312" s="73">
        <v>2025</v>
      </c>
      <c r="B312" s="58" t="s">
        <v>16</v>
      </c>
      <c r="C312" s="23"/>
      <c r="D312" s="34">
        <v>310</v>
      </c>
      <c r="E312" s="48">
        <f t="shared" si="28"/>
        <v>21.991002153438242</v>
      </c>
      <c r="F312" s="60">
        <f t="shared" si="29"/>
        <v>483.60417571252538</v>
      </c>
      <c r="G312" s="48">
        <f t="shared" si="30"/>
        <v>-21.991002153438242</v>
      </c>
      <c r="H312" s="34">
        <f t="shared" si="31"/>
        <v>1.0459910918337083</v>
      </c>
      <c r="I312" s="23">
        <f t="shared" si="32"/>
        <v>0.71214982804677007</v>
      </c>
      <c r="J312" s="60">
        <f t="shared" si="33"/>
        <v>22.703151981485011</v>
      </c>
      <c r="K312" s="74"/>
    </row>
    <row r="313" spans="1:15" x14ac:dyDescent="0.3">
      <c r="A313" s="73">
        <v>2025</v>
      </c>
      <c r="B313" s="58" t="s">
        <v>17</v>
      </c>
      <c r="C313" s="23"/>
      <c r="D313" s="34">
        <v>311</v>
      </c>
      <c r="E313" s="48">
        <f t="shared" si="28"/>
        <v>22.022116118661803</v>
      </c>
      <c r="F313" s="60">
        <f t="shared" si="29"/>
        <v>484.97359834382399</v>
      </c>
      <c r="G313" s="48">
        <f t="shared" si="30"/>
        <v>-22.022116118661803</v>
      </c>
      <c r="H313" s="34">
        <f t="shared" si="31"/>
        <v>1.126397053114687</v>
      </c>
      <c r="I313" s="23">
        <f t="shared" si="32"/>
        <v>0.79255578932774873</v>
      </c>
      <c r="J313" s="60">
        <f t="shared" si="33"/>
        <v>22.814671907989553</v>
      </c>
      <c r="K313" s="74"/>
    </row>
    <row r="314" spans="1:15" ht="15" thickBot="1" x14ac:dyDescent="0.35">
      <c r="A314" s="80">
        <v>2025</v>
      </c>
      <c r="B314" s="82" t="s">
        <v>18</v>
      </c>
      <c r="C314" s="75"/>
      <c r="D314" s="76">
        <v>312</v>
      </c>
      <c r="E314" s="77">
        <f t="shared" si="28"/>
        <v>22.05317400916098</v>
      </c>
      <c r="F314" s="78">
        <f t="shared" si="29"/>
        <v>486.34248387833338</v>
      </c>
      <c r="G314" s="77">
        <f t="shared" si="30"/>
        <v>-22.05317400916098</v>
      </c>
      <c r="H314" s="76">
        <f t="shared" si="31"/>
        <v>-1.4471123332363112E-2</v>
      </c>
      <c r="I314" s="75">
        <f t="shared" si="32"/>
        <v>-0.34831238711930135</v>
      </c>
      <c r="J314" s="78">
        <f t="shared" si="33"/>
        <v>21.70486162204168</v>
      </c>
      <c r="K314" s="79"/>
    </row>
    <row r="315" spans="1:15" x14ac:dyDescent="0.3">
      <c r="A315" s="11"/>
    </row>
    <row r="316" spans="1:15" x14ac:dyDescent="0.3">
      <c r="C316" s="23"/>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9"/>
  <sheetViews>
    <sheetView workbookViewId="0"/>
  </sheetViews>
  <sheetFormatPr baseColWidth="10" defaultRowHeight="14.4" x14ac:dyDescent="0.3"/>
  <cols>
    <col min="2" max="2" width="115" style="1" customWidth="1"/>
  </cols>
  <sheetData>
    <row r="1" spans="2:2" x14ac:dyDescent="0.3">
      <c r="B1" s="2" t="s">
        <v>0</v>
      </c>
    </row>
    <row r="2" spans="2:2" ht="86.4" x14ac:dyDescent="0.3">
      <c r="B2" s="1" t="s">
        <v>2</v>
      </c>
    </row>
    <row r="4" spans="2:2" ht="39.75" customHeight="1" x14ac:dyDescent="0.3">
      <c r="B4" s="1" t="s">
        <v>1</v>
      </c>
    </row>
    <row r="6" spans="2:2" ht="39.75" customHeight="1" x14ac:dyDescent="0.3">
      <c r="B6" s="1" t="s">
        <v>3</v>
      </c>
    </row>
    <row r="8" spans="2:2" x14ac:dyDescent="0.3">
      <c r="B8" s="1" t="s">
        <v>4</v>
      </c>
    </row>
    <row r="9" spans="2:2" x14ac:dyDescent="0.3">
      <c r="B9" s="1" t="s">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F 4 E A A B Q S w M E F A A C A A g A 4 X x s W V M R q G W m A A A A 9 w A A A B I A H A B D b 2 5 m a W c v U G F j a 2 F n Z S 5 4 b W w g o h g A K K A U A A A A A A A A A A A A A A A A A A A A A A A A A A A A h Y 8 x D o I w A E W v Q r r T l p o Q I a U M J k 6 S G E 2 M a 1 M K N E I x b b H c z c E j e Q U x i r o 5 / v f f 8 P / 9 e q P 5 2 L X B R R q r e p 2 B C G I Q S C 3 6 U u k 6 A 4 O r w i X I G d 1 y c e K 1 D C Z Z 2 3 S 0 Z Q Y a 5 8 4 p Q t 5 7 6 B e w N z U i G E f o W G z 2 o p E d B x 9 Z / Z d D p a 3 j W k j A 6 O E 1 h h G Y x D B K 4 p h A T N F M a a H 0 1 y D T 4 G f 7 A + l q a N 1 g J K t M u N 5 R N E e K 3 i f Y A 1 B L A w Q U A A I A C A D h f G x 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4 X x s W U W 1 w P F W A Q A A r w I A A B M A H A B G b 3 J t d W x h c y 9 T Z W N 0 a W 9 u M S 5 t I K I Y A C i g F A A A A A A A A A A A A A A A A A A A A A A A A A A A A J 1 R v W r D M B D e A 3 6 H Q 1 1 s M K b O V k I 6 1 O 1 W S m k M H U I G R b k Q E f 0 Y S Q 4 J x u / T P I d f r L J d p 6 Y 0 H a r l 0 O n u + 5 N F 5 r h W s O h r O g s m w c T u q M E N 5 H Q t k J Y p z E G g C y b g z 0 K X h q H v P B 0 Z i i Q r j U H l 3 r X Z r 7 X e h 1 G 1 f K E S 5 2 T Y J a t 6 m W n l / N A q 7 i F u S H 4 q E K T e 8 C 1 v z s S D d d N J b q i y W 2 1 k p k U p V T t l w 5 4 w r i r y 2 p w N 1 x s E h 7 L Q B o V A E o N r s R w e X R 1 D R f y m V g r T 4 Y G q 0 7 g / H f q q l G s 0 d R 1 d N D 3 y A 7 d o Q F B g / T B Y 9 N V b t + B a Z b w N y I I X w K i h z D U f B u 2 3 + k U h u O u V h z 8 t x n B F f b f k 0 P T b u b f x c M p 2 H T y a / M I a h i y C + T 0 o 7 e C Z W 5 e 0 k V K u b F i R W 5 I k 5 I 5 4 m y x q r Q 7 3 7 v I L a 5 J e k Z N M y S i P r 8 Q s 2 L I o D J f N e W z 2 D a U + Y O / W h v 9 P L x 5 9 W R 0 F E 6 7 + 5 J 9 9 A l B L A Q I t A B Q A A g A I A O F 8 b F l T E a h l p g A A A P c A A A A S A A A A A A A A A A A A A A A A A A A A A A B D b 2 5 m a W c v U G F j a 2 F n Z S 5 4 b W x Q S w E C L Q A U A A I A C A D h f G x Z D 8 r p q 6 Q A A A D p A A A A E w A A A A A A A A A A A A A A A A D y A A A A W 0 N v b n R l b n R f V H l w Z X N d L n h t b F B L A Q I t A B Q A A g A I A O F 8 b F l F t c D x V g E A A K 8 C A A A T A A A A A A A A A A A A A A A A A O M B A A B G b 3 J t d W x h c y 9 T Z W N 0 a W 9 u M S 5 t U E s F B g A A A A A D A A M A w g A A A I Y 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m w L A A A A A A A A S g s 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Y X 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N v d W 5 0 I i B W Y W x 1 Z T 0 i b D I 5 N y I g L z 4 8 R W 5 0 c n k g V H l w Z T 0 i R m l s b E V y c m 9 y Q 2 9 k Z S I g V m F s d W U 9 I n N V b m t u b 3 d u I i A v P j x F b n R y e S B U e X B l P S J G a W x s R X J y b 3 J D b 3 V u d C I g V m F s d W U 9 I m w w I i A v P j x F b n R y e S B U e X B l P S J G a W x s T G F z d F V w Z G F 0 Z W Q i I F Z h b H V l P S J k M j A y N C 0 x M S 0 x M l Q x M z o 1 N j o w M i 4 1 M D c x N T A w W i I g L z 4 8 R W 5 0 c n k g V H l w Z T 0 i R m l s b E N v b H V t b l R 5 c G V z I i B W Y W x 1 Z T 0 i c 0 J n W U Y i I C 8 + P E V u d H J 5 I F R 5 c G U 9 I k Z p b G x D b 2 x 1 b W 5 O Y W 1 l c y I g V m F s d W U 9 I n N b J n F 1 b 3 Q 7 U M O p c m l v Z G U g d G V t c G 9 y Z W x s Z S 4 x J n F 1 b 3 Q 7 L C Z x d W 9 0 O 1 D D q X J p b 2 R l I H R l b X B v c m V s b G U u M i Z x d W 9 0 O y w m c X V v d D t D b 2 x v b m 5 l M i 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Y X U x L 0 R p d m l z Z X I g b G E g Y 2 9 s b 2 5 u Z S B z Z W x v b i B s Z X M g d H J h b n N p d G l v b n M g Z G U g Y 2 F y Y W N 0 w 6 h y Z X M u e 1 D D q X J p b 2 R l I H R l b X B v c m V s b G U u M S w w f S Z x d W 9 0 O y w m c X V v d D t T Z W N 0 a W 9 u M S 9 U Y W J s Z W F 1 M S 9 E a X Z p c 2 V y I G x h I G N v b G 9 u b m U g c 2 V s b 2 4 g b G V z I H R y Y W 5 z a X R p b 2 5 z I G R l I G N h c m F j d M O o c m V z L n t Q w 6 l y a W 9 k Z S B 0 Z W 1 w b 3 J l b G x l L j I s M X 0 m c X V v d D s s J n F 1 b 3 Q 7 U 2 V j d G l v b j E v V G F i b G V h d T E v V H l w Z S B t b 2 R p Z m n D q S 5 7 Q 2 9 s b 2 5 u Z T I s M n 0 m c X V v d D t d L C Z x d W 9 0 O 0 N v b H V t b k N v d W 5 0 J n F 1 b 3 Q 7 O j M s J n F 1 b 3 Q 7 S 2 V 5 Q 2 9 s d W 1 u T m F t Z X M m c X V v d D s 6 W 1 0 s J n F 1 b 3 Q 7 Q 2 9 s d W 1 u S W R l b n R p d G l l c y Z x d W 9 0 O z p b J n F 1 b 3 Q 7 U 2 V j d G l v b j E v V G F i b G V h d T E v R G l 2 a X N l c i B s Y S B j b 2 x v b m 5 l I H N l b G 9 u I G x l c y B 0 c m F u c 2 l 0 a W 9 u c y B k Z S B j Y X J h Y 3 T D q H J l c y 5 7 U M O p c m l v Z G U g d G V t c G 9 y Z W x s Z S 4 x L D B 9 J n F 1 b 3 Q 7 L C Z x d W 9 0 O 1 N l Y 3 R p b 2 4 x L 1 R h Y m x l Y X U x L 0 R p d m l z Z X I g b G E g Y 2 9 s b 2 5 u Z S B z Z W x v b i B s Z X M g d H J h b n N p d G l v b n M g Z G U g Y 2 F y Y W N 0 w 6 h y Z X M u e 1 D D q X J p b 2 R l I H R l b X B v c m V s b G U u M i w x f S Z x d W 9 0 O y w m c X V v d D t T Z W N 0 a W 9 u M S 9 U Y W J s Z W F 1 M S 9 U e X B l I G 1 v Z G l m a c O p L n t D b 2 x v b m 5 l M i w y f S Z x d W 9 0 O 1 0 s J n F 1 b 3 Q 7 U m V s Y X R p b 2 5 z a G l w S W 5 m b y Z x d W 9 0 O z p b X X 0 i I C 8 + P C 9 T d G F i b G V F b n R y a W V z P j w v S X R l b T 4 8 S X R l b T 4 8 S X R l b U x v Y 2 F 0 a W 9 u P j x J d G V t V H l w Z T 5 G b 3 J t d W x h P C 9 J d G V t V H l w Z T 4 8 S X R l b V B h d G g + U 2 V j d G l v b j E v V G F i b G V h d T E v U 2 9 1 c m N l P C 9 J d G V t U G F 0 a D 4 8 L 0 l 0 Z W 1 M b 2 N h d G l v b j 4 8 U 3 R h Y m x l R W 5 0 c m l l c y A v P j w v S X R l b T 4 8 S X R l b T 4 8 S X R l b U x v Y 2 F 0 a W 9 u P j x J d G V t V H l w Z T 5 G b 3 J t d W x h P C 9 J d G V t V H l w Z T 4 8 S X R l b V B h d G g + U 2 V j d G l v b j E v V G F i b G V h d T E v V H l w Z S U y M G 1 v Z G l m a S V D M y V B O T w v S X R l b V B h d G g + P C 9 J d G V t T G 9 j Y X R p b 2 4 + P F N 0 Y W J s Z U V u d H J p Z X M g L z 4 8 L 0 l 0 Z W 0 + P E l 0 Z W 0 + P E l 0 Z W 1 M b 2 N h d G l v b j 4 8 S X R l b V R 5 c G U + R m 9 y b X V s Y T w v S X R l b V R 5 c G U + P E l 0 Z W 1 Q Y X R o P l N l Y 3 R p b 2 4 x L 1 R h Y m x l Y X U x L 0 R p d m l z Z X I l M j B s Y S U y M G N v b G 9 u b m U l M j B z Z W x v b i U y M G x l c y U y M H R y Y W 5 z a X R p b 2 5 z J T I w Z G U l M j B j Y X J h Y 3 Q l Q z M l Q T h y Z X M 8 L 0 l 0 Z W 1 Q Y X R o P j w v S X R l b U x v Y 2 F 0 a W 9 u P j x T d G F i b G V F b n R y a W V z I C 8 + P C 9 J d G V t P j x J d G V t P j x J d G V t T G 9 j Y X R p b 2 4 + P E l 0 Z W 1 U e X B l P k Z v c m 1 1 b G E 8 L 0 l 0 Z W 1 U e X B l P j x J d G V t U G F 0 a D 5 T Z W N 0 a W 9 u M S 9 U Y W J s Z W F 1 M S 9 D b 2 x v b m 5 l c y U y M H N 1 c H B y a W 0 l Q z M l Q T l l c z w v S X R l b V B h d G g + P C 9 J d G V t T G 9 j Y X R p b 2 4 + P F N 0 Y W J s Z U V u d H J p Z X M g L z 4 8 L 0 l 0 Z W 0 + P C 9 J d G V t c z 4 8 L 0 x v Y 2 F s U G F j a 2 F n Z U 1 l d G F k Y X R h R m l s Z T 4 W A A A A U E s F B g A A A A A A A A A A A A A A A A A A A A A A A N o A A A A B A A A A 0 I y d 3 w E V 0 R G M e g D A T 8 K X 6 w E A A A D C F W m F 1 A 5 6 T Z c 0 R q A d m G f I A A A A A A I A A A A A A A N m A A D A A A A A E A A A A G s g i / 8 X s k W d u x Q / m O 5 v E L w A A A A A B I A A A K A A A A A Q A A A A K u L E v X i 4 z U 3 3 w / 4 Y X 1 d l Q 1 A A A A D r i + A G Y A e R W r v O C W T J m i V f 5 E u I Q + x 4 1 n U Y q K 9 r j h U l v 6 V j y 6 N a A v S T e T T b W 4 t 2 J K 5 Q K t 3 3 H 3 k x 5 T B j O A / y v z + c O n 4 H X 0 F 2 1 j h W E h g u O J V g 6 x Q A A A C T G E e 1 M i / 5 Y Q + C p D q V Z 8 B O 0 K U 0 x Q = = < / D a t a M a s h u p > 
</file>

<file path=customXml/itemProps1.xml><?xml version="1.0" encoding="utf-8"?>
<ds:datastoreItem xmlns:ds="http://schemas.openxmlformats.org/officeDocument/2006/customXml" ds:itemID="{0DA26EA3-CC45-4A9B-8425-1967A9C0F5C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Description</vt:lpstr>
      <vt:lpstr>Modèle quadratique</vt:lpstr>
      <vt:lpstr>Modélisation</vt:lpstr>
      <vt:lpstr>Prévision</vt:lpstr>
      <vt:lpstr>Overview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DECOUST CHLOE</dc:creator>
  <cp:lastModifiedBy>Chloé Decoust</cp:lastModifiedBy>
  <dcterms:created xsi:type="dcterms:W3CDTF">2024-11-12T14:38:38Z</dcterms:created>
  <dcterms:modified xsi:type="dcterms:W3CDTF">2024-11-28T20:45:49Z</dcterms:modified>
</cp:coreProperties>
</file>